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/>
  <mc:AlternateContent xmlns:mc="http://schemas.openxmlformats.org/markup-compatibility/2006">
    <mc:Choice Requires="x15">
      <x15ac:absPath xmlns:x15ac="http://schemas.microsoft.com/office/spreadsheetml/2010/11/ac" url="C:\Users\DaliborDeutsch\Desktop\Veřejné zakázky\Reko ul. Sládkova a 5. května\"/>
    </mc:Choice>
  </mc:AlternateContent>
  <xr:revisionPtr revIDLastSave="0" documentId="8_{E3BAFFE8-5018-4115-9DD9-44143B416B7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O 101" sheetId="1" r:id="rId1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4" i="1" l="1"/>
  <c r="O264" i="1" s="1"/>
  <c r="I260" i="1"/>
  <c r="O260" i="1" s="1"/>
  <c r="I256" i="1"/>
  <c r="O256" i="1" s="1"/>
  <c r="I252" i="1"/>
  <c r="O252" i="1" s="1"/>
  <c r="O248" i="1"/>
  <c r="I248" i="1"/>
  <c r="O244" i="1"/>
  <c r="I244" i="1"/>
  <c r="O240" i="1"/>
  <c r="I240" i="1"/>
  <c r="O236" i="1"/>
  <c r="I236" i="1"/>
  <c r="O232" i="1"/>
  <c r="I232" i="1"/>
  <c r="O228" i="1"/>
  <c r="I228" i="1"/>
  <c r="Q227" i="1" s="1"/>
  <c r="I227" i="1" s="1"/>
  <c r="O223" i="1"/>
  <c r="I223" i="1"/>
  <c r="O219" i="1"/>
  <c r="I219" i="1"/>
  <c r="O215" i="1"/>
  <c r="I215" i="1"/>
  <c r="O211" i="1"/>
  <c r="R202" i="1" s="1"/>
  <c r="O202" i="1" s="1"/>
  <c r="I211" i="1"/>
  <c r="Q202" i="1" s="1"/>
  <c r="I202" i="1" s="1"/>
  <c r="O207" i="1"/>
  <c r="I207" i="1"/>
  <c r="O203" i="1"/>
  <c r="I203" i="1"/>
  <c r="O198" i="1"/>
  <c r="I198" i="1"/>
  <c r="O194" i="1"/>
  <c r="I194" i="1"/>
  <c r="O190" i="1"/>
  <c r="I190" i="1"/>
  <c r="O186" i="1"/>
  <c r="I186" i="1"/>
  <c r="O182" i="1"/>
  <c r="I182" i="1"/>
  <c r="O178" i="1"/>
  <c r="I178" i="1"/>
  <c r="O174" i="1"/>
  <c r="I174" i="1"/>
  <c r="O170" i="1"/>
  <c r="I170" i="1"/>
  <c r="O166" i="1"/>
  <c r="I166" i="1"/>
  <c r="O162" i="1"/>
  <c r="I162" i="1"/>
  <c r="O158" i="1"/>
  <c r="R157" i="1" s="1"/>
  <c r="O157" i="1" s="1"/>
  <c r="I158" i="1"/>
  <c r="Q157" i="1"/>
  <c r="I157" i="1" s="1"/>
  <c r="O153" i="1"/>
  <c r="I153" i="1"/>
  <c r="R152" i="1"/>
  <c r="O152" i="1" s="1"/>
  <c r="Q152" i="1"/>
  <c r="I152" i="1"/>
  <c r="O148" i="1"/>
  <c r="I148" i="1"/>
  <c r="Q147" i="1" s="1"/>
  <c r="I147" i="1" s="1"/>
  <c r="R147" i="1"/>
  <c r="O147" i="1"/>
  <c r="O143" i="1"/>
  <c r="I143" i="1"/>
  <c r="O139" i="1"/>
  <c r="I139" i="1"/>
  <c r="O135" i="1"/>
  <c r="I135" i="1"/>
  <c r="O131" i="1"/>
  <c r="R126" i="1" s="1"/>
  <c r="O126" i="1" s="1"/>
  <c r="I131" i="1"/>
  <c r="O127" i="1"/>
  <c r="I127" i="1"/>
  <c r="Q126" i="1" s="1"/>
  <c r="I126" i="1" s="1"/>
  <c r="O122" i="1"/>
  <c r="I122" i="1"/>
  <c r="O118" i="1"/>
  <c r="I118" i="1"/>
  <c r="O114" i="1"/>
  <c r="I114" i="1"/>
  <c r="O110" i="1"/>
  <c r="I110" i="1"/>
  <c r="O106" i="1"/>
  <c r="I106" i="1"/>
  <c r="O102" i="1"/>
  <c r="I102" i="1"/>
  <c r="O98" i="1"/>
  <c r="I98" i="1"/>
  <c r="O94" i="1"/>
  <c r="I94" i="1"/>
  <c r="O90" i="1"/>
  <c r="I90" i="1"/>
  <c r="O86" i="1"/>
  <c r="I86" i="1"/>
  <c r="O82" i="1"/>
  <c r="I82" i="1"/>
  <c r="O78" i="1"/>
  <c r="I78" i="1"/>
  <c r="O74" i="1"/>
  <c r="I74" i="1"/>
  <c r="O70" i="1"/>
  <c r="I70" i="1"/>
  <c r="Q61" i="1" s="1"/>
  <c r="I61" i="1" s="1"/>
  <c r="O66" i="1"/>
  <c r="I66" i="1"/>
  <c r="O62" i="1"/>
  <c r="I62" i="1"/>
  <c r="R61" i="1"/>
  <c r="O61" i="1" s="1"/>
  <c r="O57" i="1"/>
  <c r="I57" i="1"/>
  <c r="O53" i="1"/>
  <c r="I53" i="1"/>
  <c r="O49" i="1"/>
  <c r="I49" i="1"/>
  <c r="O45" i="1"/>
  <c r="I45" i="1"/>
  <c r="O41" i="1"/>
  <c r="I41" i="1"/>
  <c r="O37" i="1"/>
  <c r="I37" i="1"/>
  <c r="O33" i="1"/>
  <c r="I33" i="1"/>
  <c r="O29" i="1"/>
  <c r="I29" i="1"/>
  <c r="O25" i="1"/>
  <c r="I25" i="1"/>
  <c r="O21" i="1"/>
  <c r="I21" i="1"/>
  <c r="O17" i="1"/>
  <c r="R8" i="1" s="1"/>
  <c r="O8" i="1" s="1"/>
  <c r="I17" i="1"/>
  <c r="O13" i="1"/>
  <c r="I13" i="1"/>
  <c r="O9" i="1"/>
  <c r="I9" i="1"/>
  <c r="Q8" i="1" s="1"/>
  <c r="I8" i="1" s="1"/>
  <c r="R227" i="1" l="1"/>
  <c r="O227" i="1" s="1"/>
  <c r="O2" i="1" s="1"/>
  <c r="I3" i="1"/>
</calcChain>
</file>

<file path=xl/sharedStrings.xml><?xml version="1.0" encoding="utf-8"?>
<sst xmlns="http://schemas.openxmlformats.org/spreadsheetml/2006/main" count="882" uniqueCount="372">
  <si>
    <t>ASPE10</t>
  </si>
  <si>
    <t>S</t>
  </si>
  <si>
    <t>Firma: Martin Cimburek</t>
  </si>
  <si>
    <t>Soupis prací objektu</t>
  </si>
  <si>
    <t xml:space="preserve">Stavba: </t>
  </si>
  <si>
    <t>2019-07-2023_VŘ</t>
  </si>
  <si>
    <t>Rekonstrukce ulice Sládkova na p.p.č.1556/4 v k.ú.Česká Kamenice</t>
  </si>
  <si>
    <t>O</t>
  </si>
  <si>
    <t>Rozpočet:</t>
  </si>
  <si>
    <t>0.00</t>
  </si>
  <si>
    <t>15.00</t>
  </si>
  <si>
    <t>21.00</t>
  </si>
  <si>
    <t>3</t>
  </si>
  <si>
    <t>2</t>
  </si>
  <si>
    <t>SO 101</t>
  </si>
  <si>
    <t>OBJEKT POZEMNÍ 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</si>
  <si>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</si>
  <si>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</si>
  <si>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</si>
  <si>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</si>
  <si>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</si>
  <si>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</si>
  <si>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</si>
  <si>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</si>
  <si>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</si>
  <si>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</si>
  <si>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</si>
  <si>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</si>
  <si>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</si>
  <si>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</si>
  <si>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</si>
  <si>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</si>
  <si>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</si>
  <si>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</si>
  <si>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</si>
  <si>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</si>
  <si>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</si>
  <si>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a</t>
  </si>
  <si>
    <t>POPLATKY ZA SKLÁDKU</t>
  </si>
  <si>
    <t>T</t>
  </si>
  <si>
    <t>PP</t>
  </si>
  <si>
    <t>z pol. č. 17120.a: 176,70m3*1,8t/m3 
z pol. č. 11332: 107,8m3*1,8t/m3</t>
  </si>
  <si>
    <t>VV</t>
  </si>
  <si>
    <t>176,70*1,8=318.060 [A] 
107,8*1,8=194.040 [B] 
Celkem: A+B=512.100 [C] t</t>
  </si>
  <si>
    <t>TS</t>
  </si>
  <si>
    <t>zahrnuje veškeré poplatky provozovateli skládky související s uložením odpadu na skládce.</t>
  </si>
  <si>
    <t>b</t>
  </si>
  <si>
    <t>POLOŽKA BUDE ČERPÁNA NA ZÁKLADĚ POŽADAVKU TDI 
z pol. č. 17120.b: 162,00m3*1,8t/m3</t>
  </si>
  <si>
    <t>162,00*1,8=291.600 [A] t</t>
  </si>
  <si>
    <t>c</t>
  </si>
  <si>
    <t>VOZOVKOVÉ VRSTVY BEZ DEHTU (položka včetně laboratorního rozboru, čerpání dle výsledku rozboru) 
z pol. č. 11313: 13,9m3*2,2t/m3  
z pol. č. 11372: 1,68m3*2,2t/m3</t>
  </si>
  <si>
    <t>13,9*2,2=30.580 [A] 
1,68*2,2=3.696 [B] 
Celkem: A+B=34.276 [C] t</t>
  </si>
  <si>
    <t>d</t>
  </si>
  <si>
    <t>BETON 
z pol. č. 11352: 1,05m3*2,4t/m3 
z pol. č. 96615: 0,72m3*2,4t/m3 
z pol. č. 96687: 0,125m3*2,4t/m3</t>
  </si>
  <si>
    <t>1,05*2,4=2.520 [A] 
0,72*2,4=1.728 [B] 
0,125*2,4=0.300 [C] 
Celkem: A+B+C=4.548 [D] t</t>
  </si>
  <si>
    <t>014132</t>
  </si>
  <si>
    <t/>
  </si>
  <si>
    <t>POPLATKY ZA SKLÁDKU TYP S-NO (NEBEZPEČNÝ ODPAD)</t>
  </si>
  <si>
    <t>VOZOVKOVÉ VRSTVY S DEHTEM (položka včetně laboratorního rozboru, čerpání dle výsledku rozboru) 
z pol. č. 11313: 13,9m3*2,2t/m3  
z pol. č. 11372: 1,68m3*2,2t/m3</t>
  </si>
  <si>
    <t>014211</t>
  </si>
  <si>
    <t>POPLATKY ZA ZEMNÍK - ORNICE</t>
  </si>
  <si>
    <t>M3</t>
  </si>
  <si>
    <t>z pol. č. 12573: 57m3</t>
  </si>
  <si>
    <t>57,0=57.000 [A] m3</t>
  </si>
  <si>
    <t>zahrnuje veškeré poplatky majiteli zemníku související s nákupem zeminy (nikoliv s otvírkou zemníku)</t>
  </si>
  <si>
    <t>7</t>
  </si>
  <si>
    <t>02720</t>
  </si>
  <si>
    <t>POMOC PRÁCE ZŘÍZ NEBO ZAJIŠŤ REGULACI A OCHRANU DOPRAVY</t>
  </si>
  <si>
    <t>KPL</t>
  </si>
  <si>
    <t>PŘECHODNÉ DOPRAVNÍ ZNAČENÍ PRO OCHRANU DOPRAVY - DODÁVKA, MONTÁŽ, DEMONTÁŽ (VČ. NÁJMU A PROJEKTU DIO),   
POLOŽKA VČ. ČIŠTĚNÍ VOZOVEK (V PŘÍPADĚ ZNEČIŠTĚNÍ)</t>
  </si>
  <si>
    <t>1=1.000 [A] kpl</t>
  </si>
  <si>
    <t>zahrnuje veškeré náklady spojené s objednatelem požadovanými zařízeními</t>
  </si>
  <si>
    <t>8</t>
  </si>
  <si>
    <t>02730</t>
  </si>
  <si>
    <t>POMOC PRÁCE ZŘÍZ NEBO ZAJIŠŤ OCHRANU INŽENÝRSKÝCH SÍTÍ</t>
  </si>
  <si>
    <t>OCHRANA STÁVAJÍCÍCH INŽENÝRSKÝCH SÍTÍ DLE POŽADAVKU A 
POKYNU PŘÍSLUŠNÝCH SPRÁVCŮ (CENA ODHADEM)</t>
  </si>
  <si>
    <t>02811</t>
  </si>
  <si>
    <t>PRŮZKUMNÉ PRÁCE GEOTECHNICKÉ NA POVRCHU</t>
  </si>
  <si>
    <t>ZKOUŠKY NA OVĚŘENÍ POŽADOVANÉHO MIN. MODULU PŘETVÁRNOSTI ZEMNÍ PLÁNĚ + CBR V CELÉM ÚSEKU - CELKEM 3 KS  
(NUTNÁ ÚČAST PROJEKTANTA, TDI, DODAVATELE, INVESTORA A GEOLOGA)</t>
  </si>
  <si>
    <t>zahrnuje veškeré náklady spojené s objednatelem požadovanými pracemi</t>
  </si>
  <si>
    <t>02910</t>
  </si>
  <si>
    <t>OSTATNÍ POŽADAVKY - ZEMĚMĚŘIČSKÁ MĚŘENÍ</t>
  </si>
  <si>
    <t>VYTÝČENÍ STAVBY</t>
  </si>
  <si>
    <t>zahrnuje veškeré náklady spojené s objednatelem požadovanými pracemi,  
- pro stanovení orientační investorské ceny určete jednotkovou cenu jako 1% odhadované ceny stavby</t>
  </si>
  <si>
    <t>11</t>
  </si>
  <si>
    <t>02911</t>
  </si>
  <si>
    <t>OSTATNÍ POŽADAVKY - GEODETICKÉ ZAMĚŘENÍ</t>
  </si>
  <si>
    <t>HM</t>
  </si>
  <si>
    <t>ZAMĚŘENÍ SKUTEČNÉHO STAVU JAKO PODKLAD PRO DSPS</t>
  </si>
  <si>
    <t>12</t>
  </si>
  <si>
    <t>02943</t>
  </si>
  <si>
    <t>OSTATNÍ POŽADAVKY - VYPRACOVÁNÍ RDS</t>
  </si>
  <si>
    <t>REALIZAČNÍ DOKUMENTACE STAVBY</t>
  </si>
  <si>
    <t>13</t>
  </si>
  <si>
    <t>02944</t>
  </si>
  <si>
    <t>OSTAT POŽADAVKY - DOKUMENTACE SKUTEČ PROVEDENÍ V DIGIT FORMĚ</t>
  </si>
  <si>
    <t>DOKUMENTACE SKUTEČNÉHO PROVEDENÍ STAVBY V TIŠTĚNÉ I DIGITÁLNÍ FORMĚ</t>
  </si>
  <si>
    <t>Zemní práce</t>
  </si>
  <si>
    <t>14</t>
  </si>
  <si>
    <t>11130</t>
  </si>
  <si>
    <t>SEJMUTÍ DRNU</t>
  </si>
  <si>
    <t>M2</t>
  </si>
  <si>
    <t>SEJMUTÍ VEGETACE V TL. 150 MM 
digitálně odměřeno ze situace</t>
  </si>
  <si>
    <t>408,0=408.000 [A] m2</t>
  </si>
  <si>
    <t>včetně vodorovné dopravy  a uložení na skládku</t>
  </si>
  <si>
    <t>15</t>
  </si>
  <si>
    <t>11313</t>
  </si>
  <si>
    <t>ODSTRANĚNÍ KRYTU ZPEVNĚNÝCH PLOCH S ASFALTOVÝM POJIVEM</t>
  </si>
  <si>
    <t>VČETNĚ ODVOZU A ULOŽENÍ NA SKLÁDKU, POPLATEK ZA SKLÁDKU UVEDEN V POLOŽCE 014102.c 
digitálně odměřeno ze situace</t>
  </si>
  <si>
    <t>139,0*0,1=13.900 [A] 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</si>
  <si>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</si>
  <si>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16</t>
  </si>
  <si>
    <t>11332</t>
  </si>
  <si>
    <t>ODSTRANĚNÍ PODKLADŮ ZPEVNĚNÝCH PLOCH Z KAMENIVA NESTMELENÉHO</t>
  </si>
  <si>
    <t>VČETNĚ ODVOZU A ULOŽENÍ NA SKLÁDKU, POPLATEK ZA SKLÁDKU UVEDEN V POLOŽCE 014102.a 
digitálně odměřeno ze situace (podklad vozovky a kryt nezp.vozovky)</t>
  </si>
  <si>
    <t>139,0*0,2=27.800 [A] 
400,0*0,2=80.000 [B] 
Celkem: A+B=107.800 [C] m3</t>
  </si>
  <si>
    <t>17</t>
  </si>
  <si>
    <t>11352</t>
  </si>
  <si>
    <t>ODSTRANĚNÍ CHODNÍKOVÝCH A SILNIČNÍCH OBRUBNÍKŮ BETONOVÝCH</t>
  </si>
  <si>
    <t>M</t>
  </si>
  <si>
    <t>VČETNĚ ODVOZU A ULOŽENÍ NA SKLÁDKU, POPLATEK ZA SKLÁDKU UVEDEN V POLOŽCE 014102.d</t>
  </si>
  <si>
    <t>21,0=21.000 [A] m</t>
  </si>
  <si>
    <t>18</t>
  </si>
  <si>
    <t>11372</t>
  </si>
  <si>
    <t>FRÉZOVÁNÍ ZPEVNĚNÝCH PLOCH ASFALTOVÝCH</t>
  </si>
  <si>
    <t>VČETNĚ ODVOZU A ULOŽENÍ NA SKLÁDKU, POPLATEK ZA SKLÁDKU UVEDEN V POLOŽCE 014102.c</t>
  </si>
  <si>
    <t>42,0*0,04=1.680 [A] m3</t>
  </si>
  <si>
    <t>19</t>
  </si>
  <si>
    <t>12273</t>
  </si>
  <si>
    <t>ODKOPÁVKY A PROKOPÁVKY OBECNÉ TŘ. I</t>
  </si>
  <si>
    <t>VČETNĚ ODVOZU A ULOŽENÍ NA SKLÁDKU, POPLATEK ZA SKLÁDKU UVEDEN V POLOŽCE 014102.a 
digitálně odměřeno ze situace  
odkop v hrubých terénních prací vč. odvodňovacího systému a gabionů (výpočet k dispozici u projektanta)</t>
  </si>
  <si>
    <t>28,8+7,8+4+4,1+95+37=176.700 [A] m3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</si>
  <si>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</si>
  <si>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20</t>
  </si>
  <si>
    <t>VČETNĚ ODVOZU A ULOŽENÍ NA SKLÁDKU, POPLATEK ZA SKLÁDKU UVEDEN V POLOŽCE 014102.b  
POLOŽKA BUDE ČERPÁNA NA ZÁKLADĚ POŽADAVKU TDI 
bude provedeno pouze na příkaz TDI (úprava podloží)</t>
  </si>
  <si>
    <t>540,0*0,3=162.000 [A] m3</t>
  </si>
  <si>
    <t>21</t>
  </si>
  <si>
    <t>12573</t>
  </si>
  <si>
    <t>VYKOPÁVKY ZE ZEMNÍKŮ A SKLÁDEK TŘ. I</t>
  </si>
  <si>
    <t>natěžení a dovoz ornice pro pol. č. 18230: 57,0m3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</si>
  <si>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</si>
  <si>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22</t>
  </si>
  <si>
    <t>17120</t>
  </si>
  <si>
    <t>ULOŽENÍ SYPANINY DO NÁSYPŮ A NA SKLÁDKY BEZ ZHUTNĚNÍ</t>
  </si>
  <si>
    <t>uložení na trvalou skládku  
z pol. č. 12273.a: 176,7m3</t>
  </si>
  <si>
    <t>176,70=176.700 [A] m3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</si>
  <si>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</si>
  <si>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23</t>
  </si>
  <si>
    <t>uložení na trvalou skládku  
z pol. č. 12273.b: 162,0m3</t>
  </si>
  <si>
    <t>162,0=162.000 [A] m3</t>
  </si>
  <si>
    <t>24</t>
  </si>
  <si>
    <t>17180</t>
  </si>
  <si>
    <t>ULOŽENÍ SYPANINY DO NÁSYPŮ Z NAKUPOVANÝCH MATERIÁLŮ</t>
  </si>
  <si>
    <t>vyrovnání terénu pod úroveň ohumusování včetně zemní krajnice 
(výpočet k dispozici u projektanta)</t>
  </si>
  <si>
    <t>70,0+8,0=78.000 [A] m3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</si>
  <si>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</si>
  <si>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25</t>
  </si>
  <si>
    <t>18110</t>
  </si>
  <si>
    <t>ÚPRAVA PLÁNĚ SE ZHUTNĚNÍM V HORNINĚ TŘ. I</t>
  </si>
  <si>
    <t>digitálně odměřeno ze situace</t>
  </si>
  <si>
    <t>540,0+50,0+25,0+250,0=865.000 [A] m2</t>
  </si>
  <si>
    <t>položka zahrnuje úpravu pláně včetně vyrovnání výškových rozdílů. Míru zhutnění určuje projekt.</t>
  </si>
  <si>
    <t>26</t>
  </si>
  <si>
    <t>18130</t>
  </si>
  <si>
    <t>ÚPRAVA PLÁNĚ BEZ ZHUTNĚNÍ</t>
  </si>
  <si>
    <t>380,0=380.000 [A] m2</t>
  </si>
  <si>
    <t>položka zahrnuje úpravu pláně včetně vyrovnání výškových rozdílů</t>
  </si>
  <si>
    <t>27</t>
  </si>
  <si>
    <t>18230</t>
  </si>
  <si>
    <t>ROZPROSTŘENÍ ORNICE V ROVINĚ</t>
  </si>
  <si>
    <t>TL. 150 MM 
digitálně odměřeno ze situace  
zatravnění nezpevněných ploch: 380m2*0,15m</t>
  </si>
  <si>
    <t>380,0*0,15=57.000 [A] m3</t>
  </si>
  <si>
    <t>položka zahrnuje: 
nutné přemístění ornice z dočasných skládek vzdálených do 50m 
rozprostření ornice v předepsané tloušťce v rovině a ve svahu do 1:5</t>
  </si>
  <si>
    <t>28</t>
  </si>
  <si>
    <t>18242</t>
  </si>
  <si>
    <t>ZALOŽENÍ TRÁVNÍKU HYDROOSEVEM NA ORNICI</t>
  </si>
  <si>
    <t>digitálně odměřeno ze situace  
zatravnění nezpevněných ploch: 380,0m2</t>
  </si>
  <si>
    <t>Zahrnuje dodání předepsané travní směsi, hydroosev na ornici, zalévání, první pokosení, to vše bez ohledu na sklon terénu</t>
  </si>
  <si>
    <t>29</t>
  </si>
  <si>
    <t>18600</t>
  </si>
  <si>
    <t>ZALÉVÁNÍ VODOU</t>
  </si>
  <si>
    <t>kropení trávníku, plocha 380,0 m2  
5l/m2, 4 x ročně</t>
  </si>
  <si>
    <t>380,0*0,005*4=7.600 [A] m3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</si>
  <si>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</si>
  <si>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</si>
  <si>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30</t>
  </si>
  <si>
    <t>21197</t>
  </si>
  <si>
    <t>OPLÁŠTĚNÍ ODVODŇOVACÍCH ŽEBER Z GEOTEXTILIE</t>
  </si>
  <si>
    <t>FILTRAČNÍ A SEPARAČNÍ GEOTEXTILIE MIN. 200 G/M2 
digitálně odměřeno ze situace</t>
  </si>
  <si>
    <t>(5,0+75,0+14,0+5,0)*2,0=198.000 [A]</t>
  </si>
  <si>
    <t>položka zahrnuje dodávku předepsané geotextilie, mimostaveništní a vnitrostaveništní dopravu a její uložení včetně potřebných přesahů (nezapočítávají se do výměry)</t>
  </si>
  <si>
    <t>31</t>
  </si>
  <si>
    <t>212635</t>
  </si>
  <si>
    <t>TRATIVODY KOMPL Z TRUB Z PLAST HM DN DO 150MM, RÝHA TŘ I</t>
  </si>
  <si>
    <t>HDPE DN 125 MM, SN 8, NAPOJENÝ DLE PD 
digitálně odměřeno ze situace</t>
  </si>
  <si>
    <t>5,0+75,0+14,0+5,0=99.000 [A] m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</si>
  <si>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</si>
  <si>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32</t>
  </si>
  <si>
    <t>21361</t>
  </si>
  <si>
    <t>DRENÁŽNÍ VRSTVY Z GEOTEXTILIE</t>
  </si>
  <si>
    <t>GEOTEXTILIE MIN. 400 G/M2, ZPEVNĚNÉ PLOCHY, U GABIONŮ 
digitálně odměřeno ze situace</t>
  </si>
  <si>
    <t>540,0+50,0+25,0=615.000 [A] m2</t>
  </si>
  <si>
    <t>Položka zahrnuje: 
- dodávku předepsané geotextilie (včetně nutných přesahů) pro drenážní vrstvu, včetně mimostaveništní a vnitrostaveništní dopravy 
- provedení drenážní vrstvy předepsaných rozměrů a předepsaného tvaru</t>
  </si>
  <si>
    <t>33</t>
  </si>
  <si>
    <t>21452</t>
  </si>
  <si>
    <t>SANAČNÍ VRSTVY Z KAMENIVA DRCENÉHO</t>
  </si>
  <si>
    <t>SANACE AKTIVNÍ ZÓNY V TL. MIN. 0,3 M, NAPŘ. ŠD, FR. 0-63 MM  
POLOŽKA BUDE ČERPÁNA NA ZÁKLADĚ POŽADAVKU TDI 
digitálně odměřeno ze situace</t>
  </si>
  <si>
    <t>540,0*0,30=162.000 [A] m3</t>
  </si>
  <si>
    <t>položka zahrnuje dodávku předepsaného kameniva, mimostaveništní a vnitrostaveništní dopravu a jeho uložení 
není-li v zadávací dokumentaci uvedeno jinak, jedná se o nakupovaný materiál</t>
  </si>
  <si>
    <t>34</t>
  </si>
  <si>
    <t>27231A</t>
  </si>
  <si>
    <t>ZÁKLADY Z PROSTÉHO BETONU DO C20/25</t>
  </si>
  <si>
    <t>ZÁKLAD PŘÍDLAŽBY A KAM.ROVNANINY 
digitálně odměřeno ze situace a řezu</t>
  </si>
  <si>
    <t>(10,0*0,1)+(2,0*2,0*0,25)=2.000 [A] m3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</si>
  <si>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</si>
  <si>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Svislé konstrukce</t>
  </si>
  <si>
    <t>35</t>
  </si>
  <si>
    <t>3272A9</t>
  </si>
  <si>
    <t>ZDI OPĚR, ZÁRUB, NÁBŘEŽ Z GABIONŮ RUČNĚ ROVNANÝCH, DRÁT O4,0MM, POVRCHOVÁ ÚPRAVA Zn + Al + PA6</t>
  </si>
  <si>
    <t>VČ.VÝPLNĚ</t>
  </si>
  <si>
    <t>11,0*1,0*1,0=11.000 [A] m3</t>
  </si>
  <si>
    <t>- položka zahrnuje dodávku a osazení drátěných košů s výplní lomovým kamenem. 
- gabionové matrace se vykazují v pol.č.2722**.</t>
  </si>
  <si>
    <t>Vodorovné konstrukce</t>
  </si>
  <si>
    <t>36</t>
  </si>
  <si>
    <t>46321</t>
  </si>
  <si>
    <t>ROVNANINA Z LOMOVÉHO KAMENE</t>
  </si>
  <si>
    <t>2,0*2,0*0,35=1.400 [A] m3</t>
  </si>
  <si>
    <t>položka zahrnuje: 
- dodávku a vyrovnání lomového kamene předepsané frakce do předepsaného tvaru včetně mimostaveništní a vnitrostaveništní dopravy 
není-li v zadávací dokumentaci uvedeno jinak, jedná se o nakupovaný materiál</t>
  </si>
  <si>
    <t>Komunikace</t>
  </si>
  <si>
    <t>37</t>
  </si>
  <si>
    <t>561401</t>
  </si>
  <si>
    <t>KAMENIVO ZPEVNĚNÉ CEMENTEM TŘ. I</t>
  </si>
  <si>
    <t>(490,0+7,0+10,0)*0,12=60.840 [A] m3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</si>
  <si>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</si>
  <si>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38</t>
  </si>
  <si>
    <t>56334</t>
  </si>
  <si>
    <t>VOZOVKOVÉ VRSTVY ZE ŠTĚRKODRTI TL. DO 200MM</t>
  </si>
  <si>
    <t>ŠD FR. 0-32 MM 
digitálně odměřeno ze situace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</si>
  <si>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</si>
  <si>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39</t>
  </si>
  <si>
    <t>56335</t>
  </si>
  <si>
    <t>VOZOVKOVÉ VRSTVY ZE ŠTĚRKODRTI TL. DO 250MM</t>
  </si>
  <si>
    <t>ŠD FR. 0-32 MM, TL. 250 MM 
digitálně odměřeno ze situace</t>
  </si>
  <si>
    <t>250,0=250.000 [A] m2</t>
  </si>
  <si>
    <t>40</t>
  </si>
  <si>
    <t>56343</t>
  </si>
  <si>
    <t>VOZOVKOVÉ VRSTVY ZE ŠTĚRKOPÍSKU TL. DO 150MM</t>
  </si>
  <si>
    <t>7,0+10,0=17.000 [A] m2</t>
  </si>
  <si>
    <t>41</t>
  </si>
  <si>
    <t>572213</t>
  </si>
  <si>
    <t>SPOJOVACÍ POSTŘIK Z EMULZE DO 0,5KG/M2</t>
  </si>
  <si>
    <t>PS-C, 0,3-0,35 KG/M2 
digitálně odměřeno ze situace</t>
  </si>
  <si>
    <t>490,0*2=980.000 [A] 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</si>
  <si>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</si>
  <si>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42</t>
  </si>
  <si>
    <t>572223</t>
  </si>
  <si>
    <t>SPOJOVACÍ POSTŘIK Z EMULZE DO 1,0KG/M2</t>
  </si>
  <si>
    <t>PS-C, 0,6 KG/M2 
digitálně odměřeno ze situace</t>
  </si>
  <si>
    <t>45,0=45.000 [A] m2</t>
  </si>
  <si>
    <t>43</t>
  </si>
  <si>
    <t>574A33</t>
  </si>
  <si>
    <t>ASFALTOVÝ BETON PRO OBRUSNÉ VRSTVY ACO 11 TL. 40MM</t>
  </si>
  <si>
    <t>ACO 11 
digitálně odměřeno ze situace</t>
  </si>
  <si>
    <t>490,0+45,0=535.000 [A] m2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</si>
  <si>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</si>
  <si>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44</t>
  </si>
  <si>
    <t>574E46</t>
  </si>
  <si>
    <t>ASFALTOVÝ BETON PRO PODKLADNÍ VRSTVY ACP 16+, 16S TL. 50MM</t>
  </si>
  <si>
    <t>ACP 16+ 
digitálně odměřeno ze situace</t>
  </si>
  <si>
    <t>490,0=490.000 [A] m2</t>
  </si>
  <si>
    <t>45</t>
  </si>
  <si>
    <t>581102</t>
  </si>
  <si>
    <t>CEMENTOBETONOVÝ KRYT JEDNOVRSTVÝ NEVYZTUŽENÝ TŘ.I</t>
  </si>
  <si>
    <t>C30/37-XF4</t>
  </si>
  <si>
    <t>1,0*0,15=0.150 [A] m3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</si>
  <si>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úpravu povrchu krytu uvedenou v kapitole 7.10 ČSN 73 6123-1 
- navrtání otvorů a osazení kotev a kluzných trnů v napojovacích spárách 
- nezahrnuje postřiky, nátěry</t>
  </si>
  <si>
    <t>46</t>
  </si>
  <si>
    <t>58212</t>
  </si>
  <si>
    <t>DLÁŽDĚNÉ KRYTY Z VELKÝCH KOSTEK DO LOŽE Z MC</t>
  </si>
  <si>
    <t>DO LOŽNÉ VRSTVY ZE SUCHÉ CEM.MALTY M25XF4 40MM, VČ.VÝPLNĚ SPAR 
digitálně odměřeno ze situace</t>
  </si>
  <si>
    <t>7,0+10,0=17.000 [A] M2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</si>
  <si>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</si>
  <si>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47</t>
  </si>
  <si>
    <t>58740</t>
  </si>
  <si>
    <t>PŘEDLÁŽDĚNÍ KRYTU Z VEGETAČNÍCH DÍLCŮ (PANELŮ)</t>
  </si>
  <si>
    <t>DO LOŽNÉ VRSTVY FR.0-4 (4-8) MM 40 MM 
digitálně odměřeno ze situace</t>
  </si>
  <si>
    <t>4,0=4.000 [A] m2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</si>
  <si>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</si>
  <si>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Potrubí</t>
  </si>
  <si>
    <t>48</t>
  </si>
  <si>
    <t>87434</t>
  </si>
  <si>
    <t>POTRUBÍ Z TRUB PLASTOVÝCH ODPADNÍCH DN DO 200MM</t>
  </si>
  <si>
    <t>PVC DN 200, SN16 DLE SPECIFIKACE V TZ, VČETNĚ POTŘEBNÝCH SPOJEK, VČETNĚ OBETONOVÁNÍ NAPOJOVACÍCH BODŮ</t>
  </si>
  <si>
    <t>7,5+1,0+6,0=14.500 [A] m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</si>
  <si>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</si>
  <si>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49</t>
  </si>
  <si>
    <t>894145</t>
  </si>
  <si>
    <t>ŠACHTY KANALIZAČNÍ Z BETON DÍLCŮ NA POTRUBÍ DN DO 300MM</t>
  </si>
  <si>
    <t>KUS</t>
  </si>
  <si>
    <t>1=1.000 [A] ks</t>
  </si>
  <si>
    <t>položka zahrnuje: 
- poklopy s rámem, mříže s rámem, stupadla, žebříky, stropy z bet. dílců a pod. 
- předepsané betonové skruže, prefabrikované nebo monolitické betonové dno 
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 
- předepsané podkladní konstrukce</t>
  </si>
  <si>
    <t>50</t>
  </si>
  <si>
    <t>894845</t>
  </si>
  <si>
    <t>ŠACHTY KANALIZAČNÍ PLASTOVÉ D 300MM</t>
  </si>
  <si>
    <t>KONTROLNÍ DRENÁŽNÍ ŠACHTA</t>
  </si>
  <si>
    <t>4=4.000 [A] ks</t>
  </si>
  <si>
    <t>položka zahrnuje: 
- poklopy s rámem z předepsaného materiálu a tvaru 
- předepsané plastové skruže, dno a není-li uvedeno jinak i podkladní vrstvu (z kameniva nebo betonu). 
- výplň, těsnění a tmelení spár a spojů, 
- očištění a ošetření úložných ploch, 
- předepsané podkladní konstrukce</t>
  </si>
  <si>
    <t>51</t>
  </si>
  <si>
    <t>89712</t>
  </si>
  <si>
    <t>VPUSŤ KANALIZAČNÍ ULIČNÍ KOMPLETNÍ Z BETONOVÝCH DÍLCŮ</t>
  </si>
  <si>
    <t>PREFABRIKOVANÁ ULIČNÍ VPUST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</si>
  <si>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</si>
  <si>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52</t>
  </si>
  <si>
    <t>897545</t>
  </si>
  <si>
    <t>VPUSŤ ODVOD ŽLABŮ Z POLYMERBETONU SV. ŠÍŘKY DO 300MM</t>
  </si>
  <si>
    <t>VČETNĚ MŘÍŽE, OBETONOVÁNÍ, LOŽE</t>
  </si>
  <si>
    <t>položka zahrnuje dodávku a osazení předepsaného dílce včetně mříže 
nezahrnuje předepsané podkladní konstrukce</t>
  </si>
  <si>
    <t>53</t>
  </si>
  <si>
    <t>89911B</t>
  </si>
  <si>
    <t>PLASTOVÝ POKLOP B125</t>
  </si>
  <si>
    <t>NA KONTROLNÍ DRENÁŽNÍ ŠACHTĚ</t>
  </si>
  <si>
    <t>Položka zahrnuje dodávku a osazení předepsané mříže včetně rámu</t>
  </si>
  <si>
    <t>Ostatní konstrukce a práce</t>
  </si>
  <si>
    <t>54</t>
  </si>
  <si>
    <t>914131</t>
  </si>
  <si>
    <t>DOPRAVNÍ ZNAČKY ZÁKLADNÍ VELIKOSTI OCELOVÉ FÓLIE TŘ 2 - DODÁVKA A MONTÁŽ</t>
  </si>
  <si>
    <t>položka zahrnuje: 
- dodávku a montáž značek v požadovaném provedení</t>
  </si>
  <si>
    <t>55</t>
  </si>
  <si>
    <t>914921</t>
  </si>
  <si>
    <t>SLOUPKY A STOJKY DOPRAVNÍCH ZNAČEK Z OCEL TRUBEK DO PATKY - DODÁVKA A MONTÁŽ</t>
  </si>
  <si>
    <t>položka zahrnuje: 
- sloupky a upevňovací zařízení včetně jejich osazení (betonová patka, zemní práce)</t>
  </si>
  <si>
    <t>56</t>
  </si>
  <si>
    <t>917223</t>
  </si>
  <si>
    <t>SILNIČNÍ A CHODNÍKOVÉ OBRUBY Z BETONOVÝCH OBRUBNÍKŮ ŠÍŘ 100MM</t>
  </si>
  <si>
    <t>OBRUBNÍK 100/250/1000 MM, DO BET.LOŽE C20/25nXF3 TL.150MM 
digitálně odměřeno ze situace</t>
  </si>
  <si>
    <t>310,0=310.000 [A] m</t>
  </si>
  <si>
    <t>Položka zahrnuje: 
dodání a pokládku betonových obrubníků o rozměrech předepsaných zadávací dokumentací 
betonové lože i boční betonovou opěrku.</t>
  </si>
  <si>
    <t>57</t>
  </si>
  <si>
    <t>917224</t>
  </si>
  <si>
    <t>SILNIČNÍ A CHODNÍKOVÉ OBRUBY Z BETONOVÝCH OBRUBNÍKŮ ŠÍŘ 150MM</t>
  </si>
  <si>
    <t>OBRUBNÍK 150/250/1000 MM, DO BET.LOŽE C20/25nXF3 TL.150 MM 
digitálně odměřeno ze situace</t>
  </si>
  <si>
    <t>80,0=80.000 [A] m</t>
  </si>
  <si>
    <t>58</t>
  </si>
  <si>
    <t>919112</t>
  </si>
  <si>
    <t>ŘEZÁNÍ ASFALTOVÉHO KRYTU VOZOVEK TL DO 100MM</t>
  </si>
  <si>
    <t>TL. 100 MM 
digitálně odměřeno ze situace</t>
  </si>
  <si>
    <t>30,0+20,0+7,0=57.000 [A] m</t>
  </si>
  <si>
    <t>položka zahrnuje řezání vozovkové vrstvy v předepsané tloušťce, včetně spotřeby vody</t>
  </si>
  <si>
    <t>59</t>
  </si>
  <si>
    <t>931326</t>
  </si>
  <si>
    <t>TĚSNĚNÍ DILATAČ SPAR ASF ZÁLIVKOU MODIFIK PRŮŘ DO 800MM2</t>
  </si>
  <si>
    <t>ROZMĚR 20 X 40 MM 
spáry mezi vozovkou a obrubníkem, po zaříznutí</t>
  </si>
  <si>
    <t>310,0+80,0+7,0=397.000 [A] m</t>
  </si>
  <si>
    <t>položka zahrnuje dodávku a osazení předepsaného materiálu, očištění ploch spáry před úpravou, očištění okolí spáry po úpravě 
nezahrnuje těsnící profil</t>
  </si>
  <si>
    <t>60</t>
  </si>
  <si>
    <t>93545</t>
  </si>
  <si>
    <t>ŽLABY Z DÍLCŮ Z POLYMERBETONU SVĚTLÉ ŠÍŘKY DO 300MM VČETNĚ MŘÍŽÍ</t>
  </si>
  <si>
    <t>2,0=2.000 [A] m</t>
  </si>
  <si>
    <t>položka zahrnuje: 
-dodávku a uložení dílců žlabu z předepsaného materiálu předepsaných rozměrů včetně mříže 
- spárování, úpravy vtoku a výtoku 
- nezahrnuje nutné zemní práce, předepsané lože, obetonování 
- měří se v metrech běžných délky osy žlabu, odečítají se čistící kusy a vpustě</t>
  </si>
  <si>
    <t>61</t>
  </si>
  <si>
    <t>93641</t>
  </si>
  <si>
    <t>LAPAČ SPLAVENIN</t>
  </si>
  <si>
    <t>Položka zahrnuje veškerý materiál, výrobky a polotovary, včetně mimostaveništní a vnitrostaveništní dopravy (rovněž přesuny), včetně naložení a složení,případně s uložením.</t>
  </si>
  <si>
    <t>62</t>
  </si>
  <si>
    <t>96615</t>
  </si>
  <si>
    <t>BOURÁNÍ KONSTRUKCÍ Z PROSTÉHO BETONU</t>
  </si>
  <si>
    <t>8,0*0,6*0,15=0.720 [A] m3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</si>
  <si>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</si>
  <si>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63</t>
  </si>
  <si>
    <t>96687</t>
  </si>
  <si>
    <t>VYBOURÁNÍ ULIČNÍCH VPUSTÍ KOMPLETNÍCH</t>
  </si>
  <si>
    <t>položka zahrnuje: 
- kompletní bourací práce včetně nezbytného rozsahu zemních prací,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</si>
</sst>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3">
    <xf numFmtId="0" fontId="0" fillId="0" borderId="0" xfId="0"/>
    <xf numFmtId="0" fontId="3" fillId="3" borderId="1" xfId="6" applyFont="1" applyFill="1" applyBorder="1" applyAlignment="1">
      <alignment horizontal="center" vertical="center" wrapText="1"/>
    </xf>
    <xf numFmtId="0" fontId="0" fillId="2" borderId="3" xfId="6" applyFont="1" applyFill="1" applyBorder="1"/>
    <xf numFmtId="0" fontId="2" fillId="2" borderId="3" xfId="6" applyFont="1" applyFill="1" applyBorder="1" applyAlignment="1">
      <alignment horizontal="right"/>
    </xf>
    <xf numFmtId="0" fontId="0" fillId="2" borderId="0" xfId="6" applyFont="1" applyFill="1"/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67"/>
  <sheetViews>
    <sheetView tabSelected="1" workbookViewId="0">
      <pane ySplit="7" topLeftCell="A8" activePane="bottomLeft" state="frozen"/>
      <selection pane="bottomLeft" activeCell="A8" sqref="A8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P1" t="s">
        <v>12</v>
      </c>
    </row>
    <row r="2" spans="1:18" ht="25.05" customHeight="1" x14ac:dyDescent="0.25">
      <c r="B2" s="6"/>
      <c r="C2" s="6"/>
      <c r="D2" s="6"/>
      <c r="E2" s="7" t="s">
        <v>3</v>
      </c>
      <c r="F2" s="6"/>
      <c r="G2" s="6"/>
      <c r="H2" s="10"/>
      <c r="I2" s="10"/>
      <c r="O2">
        <f>0+O8+O61+O126+O147+O152+O157+O202+O227</f>
        <v>0</v>
      </c>
      <c r="P2" t="s">
        <v>12</v>
      </c>
    </row>
    <row r="3" spans="1:18" ht="15" customHeight="1" x14ac:dyDescent="0.25">
      <c r="A3" t="s">
        <v>1</v>
      </c>
      <c r="B3" s="11" t="s">
        <v>4</v>
      </c>
      <c r="C3" s="5" t="s">
        <v>5</v>
      </c>
      <c r="D3" s="4"/>
      <c r="E3" s="12" t="s">
        <v>6</v>
      </c>
      <c r="F3" s="6"/>
      <c r="G3" s="9"/>
      <c r="H3" s="8" t="s">
        <v>14</v>
      </c>
      <c r="I3" s="32">
        <f>0+I8+I61+I126+I147+I152+I157+I202+I227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14" t="s">
        <v>8</v>
      </c>
      <c r="C4" s="3" t="s">
        <v>14</v>
      </c>
      <c r="D4" s="2"/>
      <c r="E4" s="15" t="s">
        <v>15</v>
      </c>
      <c r="F4" s="10"/>
      <c r="G4" s="10"/>
      <c r="H4" s="16"/>
      <c r="I4" s="16"/>
      <c r="O4" t="s">
        <v>10</v>
      </c>
      <c r="P4" t="s">
        <v>13</v>
      </c>
    </row>
    <row r="5" spans="1:18" ht="12.75" customHeight="1" x14ac:dyDescent="0.25">
      <c r="A5" s="1" t="s">
        <v>16</v>
      </c>
      <c r="B5" s="1" t="s">
        <v>18</v>
      </c>
      <c r="C5" s="1" t="s">
        <v>20</v>
      </c>
      <c r="D5" s="1" t="s">
        <v>21</v>
      </c>
      <c r="E5" s="1" t="s">
        <v>22</v>
      </c>
      <c r="F5" s="1" t="s">
        <v>24</v>
      </c>
      <c r="G5" s="1" t="s">
        <v>26</v>
      </c>
      <c r="H5" s="1" t="s">
        <v>28</v>
      </c>
      <c r="I5" s="1"/>
      <c r="O5" t="s">
        <v>11</v>
      </c>
      <c r="P5" t="s">
        <v>13</v>
      </c>
    </row>
    <row r="6" spans="1:18" ht="12.75" customHeight="1" x14ac:dyDescent="0.25">
      <c r="A6" s="1"/>
      <c r="B6" s="1"/>
      <c r="C6" s="1"/>
      <c r="D6" s="1"/>
      <c r="E6" s="1"/>
      <c r="F6" s="1"/>
      <c r="G6" s="1"/>
      <c r="H6" s="13" t="s">
        <v>29</v>
      </c>
      <c r="I6" s="13" t="s">
        <v>31</v>
      </c>
    </row>
    <row r="7" spans="1:18" ht="12.75" customHeight="1" x14ac:dyDescent="0.25">
      <c r="A7" s="13" t="s">
        <v>17</v>
      </c>
      <c r="B7" s="13" t="s">
        <v>19</v>
      </c>
      <c r="C7" s="13" t="s">
        <v>13</v>
      </c>
      <c r="D7" s="13" t="s">
        <v>12</v>
      </c>
      <c r="E7" s="13" t="s">
        <v>23</v>
      </c>
      <c r="F7" s="13" t="s">
        <v>25</v>
      </c>
      <c r="G7" s="13" t="s">
        <v>27</v>
      </c>
      <c r="H7" s="13" t="s">
        <v>30</v>
      </c>
      <c r="I7" s="13" t="s">
        <v>32</v>
      </c>
    </row>
    <row r="8" spans="1:18" ht="12.75" customHeight="1" x14ac:dyDescent="0.25">
      <c r="A8" s="16" t="s">
        <v>33</v>
      </c>
      <c r="B8" s="16"/>
      <c r="C8" s="18" t="s">
        <v>17</v>
      </c>
      <c r="D8" s="16"/>
      <c r="E8" s="19" t="s">
        <v>34</v>
      </c>
      <c r="F8" s="16"/>
      <c r="G8" s="16"/>
      <c r="H8" s="16"/>
      <c r="I8" s="20">
        <f>0+Q8</f>
        <v>0</v>
      </c>
      <c r="O8">
        <f>0+R8</f>
        <v>0</v>
      </c>
      <c r="Q8">
        <f>0+I9+I13+I17+I21+I25+I29+I33+I37+I41+I45+I49+I53+I57</f>
        <v>0</v>
      </c>
      <c r="R8">
        <f>0+O9+O13+O17+O21+O25+O29+O33+O37+O41+O45+O49+O53+O57</f>
        <v>0</v>
      </c>
    </row>
    <row r="9" spans="1:18" ht="13.2" x14ac:dyDescent="0.25">
      <c r="A9" s="17" t="s">
        <v>35</v>
      </c>
      <c r="B9" s="21" t="s">
        <v>19</v>
      </c>
      <c r="C9" s="21" t="s">
        <v>36</v>
      </c>
      <c r="D9" s="17" t="s">
        <v>37</v>
      </c>
      <c r="E9" s="22" t="s">
        <v>38</v>
      </c>
      <c r="F9" s="23" t="s">
        <v>39</v>
      </c>
      <c r="G9" s="24">
        <v>512.1</v>
      </c>
      <c r="H9" s="25">
        <v>0</v>
      </c>
      <c r="I9" s="25">
        <f>ROUND(ROUND(H9,2)*ROUND(G9,3),2)</f>
        <v>0</v>
      </c>
      <c r="O9">
        <f>(I9*21)/100</f>
        <v>0</v>
      </c>
      <c r="P9" t="s">
        <v>13</v>
      </c>
    </row>
    <row r="10" spans="1:18" ht="26.4" x14ac:dyDescent="0.25">
      <c r="A10" s="26" t="s">
        <v>40</v>
      </c>
      <c r="E10" s="27" t="s">
        <v>41</v>
      </c>
    </row>
    <row r="11" spans="1:18" ht="39.6" x14ac:dyDescent="0.25">
      <c r="A11" s="28" t="s">
        <v>42</v>
      </c>
      <c r="E11" s="29" t="s">
        <v>43</v>
      </c>
    </row>
    <row r="12" spans="1:18" ht="26.4" x14ac:dyDescent="0.25">
      <c r="A12" t="s">
        <v>44</v>
      </c>
      <c r="E12" s="27" t="s">
        <v>45</v>
      </c>
    </row>
    <row r="13" spans="1:18" ht="13.2" x14ac:dyDescent="0.25">
      <c r="A13" s="17" t="s">
        <v>35</v>
      </c>
      <c r="B13" s="21" t="s">
        <v>13</v>
      </c>
      <c r="C13" s="21" t="s">
        <v>36</v>
      </c>
      <c r="D13" s="17" t="s">
        <v>46</v>
      </c>
      <c r="E13" s="22" t="s">
        <v>38</v>
      </c>
      <c r="F13" s="23" t="s">
        <v>39</v>
      </c>
      <c r="G13" s="24">
        <v>291.60000000000002</v>
      </c>
      <c r="H13" s="25">
        <v>0</v>
      </c>
      <c r="I13" s="25">
        <f>ROUND(ROUND(H13,2)*ROUND(G13,3),2)</f>
        <v>0</v>
      </c>
      <c r="O13">
        <f>(I13*21)/100</f>
        <v>0</v>
      </c>
      <c r="P13" t="s">
        <v>13</v>
      </c>
    </row>
    <row r="14" spans="1:18" ht="26.4" x14ac:dyDescent="0.25">
      <c r="A14" s="26" t="s">
        <v>40</v>
      </c>
      <c r="E14" s="27" t="s">
        <v>47</v>
      </c>
    </row>
    <row r="15" spans="1:18" ht="13.2" x14ac:dyDescent="0.25">
      <c r="A15" s="28" t="s">
        <v>42</v>
      </c>
      <c r="E15" s="29" t="s">
        <v>48</v>
      </c>
    </row>
    <row r="16" spans="1:18" ht="26.4" x14ac:dyDescent="0.25">
      <c r="A16" t="s">
        <v>44</v>
      </c>
      <c r="E16" s="27" t="s">
        <v>45</v>
      </c>
    </row>
    <row r="17" spans="1:16" ht="13.2" x14ac:dyDescent="0.25">
      <c r="A17" s="17" t="s">
        <v>35</v>
      </c>
      <c r="B17" s="21" t="s">
        <v>12</v>
      </c>
      <c r="C17" s="21" t="s">
        <v>36</v>
      </c>
      <c r="D17" s="17" t="s">
        <v>49</v>
      </c>
      <c r="E17" s="22" t="s">
        <v>38</v>
      </c>
      <c r="F17" s="23" t="s">
        <v>39</v>
      </c>
      <c r="G17" s="24">
        <v>34.276000000000003</v>
      </c>
      <c r="H17" s="25">
        <v>0</v>
      </c>
      <c r="I17" s="25">
        <f>ROUND(ROUND(H17,2)*ROUND(G17,3),2)</f>
        <v>0</v>
      </c>
      <c r="O17">
        <f>(I17*21)/100</f>
        <v>0</v>
      </c>
      <c r="P17" t="s">
        <v>13</v>
      </c>
    </row>
    <row r="18" spans="1:16" ht="52.8" x14ac:dyDescent="0.25">
      <c r="A18" s="26" t="s">
        <v>40</v>
      </c>
      <c r="E18" s="27" t="s">
        <v>50</v>
      </c>
    </row>
    <row r="19" spans="1:16" ht="39.6" x14ac:dyDescent="0.25">
      <c r="A19" s="28" t="s">
        <v>42</v>
      </c>
      <c r="E19" s="29" t="s">
        <v>51</v>
      </c>
    </row>
    <row r="20" spans="1:16" ht="26.4" x14ac:dyDescent="0.25">
      <c r="A20" t="s">
        <v>44</v>
      </c>
      <c r="E20" s="27" t="s">
        <v>45</v>
      </c>
    </row>
    <row r="21" spans="1:16" ht="13.2" x14ac:dyDescent="0.25">
      <c r="A21" s="17" t="s">
        <v>35</v>
      </c>
      <c r="B21" s="21" t="s">
        <v>23</v>
      </c>
      <c r="C21" s="21" t="s">
        <v>36</v>
      </c>
      <c r="D21" s="17" t="s">
        <v>52</v>
      </c>
      <c r="E21" s="22" t="s">
        <v>38</v>
      </c>
      <c r="F21" s="23" t="s">
        <v>39</v>
      </c>
      <c r="G21" s="24">
        <v>4.548</v>
      </c>
      <c r="H21" s="25">
        <v>0</v>
      </c>
      <c r="I21" s="25">
        <f>ROUND(ROUND(H21,2)*ROUND(G21,3),2)</f>
        <v>0</v>
      </c>
      <c r="O21">
        <f>(I21*21)/100</f>
        <v>0</v>
      </c>
      <c r="P21" t="s">
        <v>13</v>
      </c>
    </row>
    <row r="22" spans="1:16" ht="52.8" x14ac:dyDescent="0.25">
      <c r="A22" s="26" t="s">
        <v>40</v>
      </c>
      <c r="E22" s="27" t="s">
        <v>53</v>
      </c>
    </row>
    <row r="23" spans="1:16" ht="52.8" x14ac:dyDescent="0.25">
      <c r="A23" s="28" t="s">
        <v>42</v>
      </c>
      <c r="E23" s="29" t="s">
        <v>54</v>
      </c>
    </row>
    <row r="24" spans="1:16" ht="26.4" x14ac:dyDescent="0.25">
      <c r="A24" t="s">
        <v>44</v>
      </c>
      <c r="E24" s="27" t="s">
        <v>45</v>
      </c>
    </row>
    <row r="25" spans="1:16" ht="13.2" x14ac:dyDescent="0.25">
      <c r="A25" s="17" t="s">
        <v>35</v>
      </c>
      <c r="B25" s="21" t="s">
        <v>25</v>
      </c>
      <c r="C25" s="21" t="s">
        <v>55</v>
      </c>
      <c r="D25" s="17" t="s">
        <v>56</v>
      </c>
      <c r="E25" s="22" t="s">
        <v>57</v>
      </c>
      <c r="F25" s="23" t="s">
        <v>39</v>
      </c>
      <c r="G25" s="24">
        <v>34.276000000000003</v>
      </c>
      <c r="H25" s="25">
        <v>0</v>
      </c>
      <c r="I25" s="25">
        <f>ROUND(ROUND(H25,2)*ROUND(G25,3),2)</f>
        <v>0</v>
      </c>
      <c r="O25">
        <f>(I25*21)/100</f>
        <v>0</v>
      </c>
      <c r="P25" t="s">
        <v>13</v>
      </c>
    </row>
    <row r="26" spans="1:16" ht="52.8" x14ac:dyDescent="0.25">
      <c r="A26" s="26" t="s">
        <v>40</v>
      </c>
      <c r="E26" s="27" t="s">
        <v>58</v>
      </c>
    </row>
    <row r="27" spans="1:16" ht="39.6" x14ac:dyDescent="0.25">
      <c r="A27" s="28" t="s">
        <v>42</v>
      </c>
      <c r="E27" s="29" t="s">
        <v>51</v>
      </c>
    </row>
    <row r="28" spans="1:16" ht="26.4" x14ac:dyDescent="0.25">
      <c r="A28" t="s">
        <v>44</v>
      </c>
      <c r="E28" s="27" t="s">
        <v>45</v>
      </c>
    </row>
    <row r="29" spans="1:16" ht="13.2" x14ac:dyDescent="0.25">
      <c r="A29" s="17" t="s">
        <v>35</v>
      </c>
      <c r="B29" s="21" t="s">
        <v>27</v>
      </c>
      <c r="C29" s="21" t="s">
        <v>59</v>
      </c>
      <c r="D29" s="17" t="s">
        <v>56</v>
      </c>
      <c r="E29" s="22" t="s">
        <v>60</v>
      </c>
      <c r="F29" s="23" t="s">
        <v>61</v>
      </c>
      <c r="G29" s="24">
        <v>57</v>
      </c>
      <c r="H29" s="25">
        <v>0</v>
      </c>
      <c r="I29" s="25">
        <f>ROUND(ROUND(H29,2)*ROUND(G29,3),2)</f>
        <v>0</v>
      </c>
      <c r="O29">
        <f>(I29*21)/100</f>
        <v>0</v>
      </c>
      <c r="P29" t="s">
        <v>13</v>
      </c>
    </row>
    <row r="30" spans="1:16" ht="13.2" x14ac:dyDescent="0.25">
      <c r="A30" s="26" t="s">
        <v>40</v>
      </c>
      <c r="E30" s="27" t="s">
        <v>62</v>
      </c>
    </row>
    <row r="31" spans="1:16" ht="13.2" x14ac:dyDescent="0.25">
      <c r="A31" s="28" t="s">
        <v>42</v>
      </c>
      <c r="E31" s="29" t="s">
        <v>63</v>
      </c>
    </row>
    <row r="32" spans="1:16" ht="26.4" x14ac:dyDescent="0.25">
      <c r="A32" t="s">
        <v>44</v>
      </c>
      <c r="E32" s="27" t="s">
        <v>64</v>
      </c>
    </row>
    <row r="33" spans="1:16" ht="13.2" x14ac:dyDescent="0.25">
      <c r="A33" s="17" t="s">
        <v>35</v>
      </c>
      <c r="B33" s="21" t="s">
        <v>65</v>
      </c>
      <c r="C33" s="21" t="s">
        <v>66</v>
      </c>
      <c r="D33" s="17" t="s">
        <v>56</v>
      </c>
      <c r="E33" s="22" t="s">
        <v>67</v>
      </c>
      <c r="F33" s="23" t="s">
        <v>68</v>
      </c>
      <c r="G33" s="24">
        <v>1</v>
      </c>
      <c r="H33" s="25">
        <v>0</v>
      </c>
      <c r="I33" s="25">
        <f>ROUND(ROUND(H33,2)*ROUND(G33,3),2)</f>
        <v>0</v>
      </c>
      <c r="O33">
        <f>(I33*21)/100</f>
        <v>0</v>
      </c>
      <c r="P33" t="s">
        <v>13</v>
      </c>
    </row>
    <row r="34" spans="1:16" ht="39.6" x14ac:dyDescent="0.25">
      <c r="A34" s="26" t="s">
        <v>40</v>
      </c>
      <c r="E34" s="27" t="s">
        <v>69</v>
      </c>
    </row>
    <row r="35" spans="1:16" ht="13.2" x14ac:dyDescent="0.25">
      <c r="A35" s="28" t="s">
        <v>42</v>
      </c>
      <c r="E35" s="29" t="s">
        <v>70</v>
      </c>
    </row>
    <row r="36" spans="1:16" ht="13.2" x14ac:dyDescent="0.25">
      <c r="A36" t="s">
        <v>44</v>
      </c>
      <c r="E36" s="27" t="s">
        <v>71</v>
      </c>
    </row>
    <row r="37" spans="1:16" ht="13.2" x14ac:dyDescent="0.25">
      <c r="A37" s="17" t="s">
        <v>35</v>
      </c>
      <c r="B37" s="21" t="s">
        <v>72</v>
      </c>
      <c r="C37" s="21" t="s">
        <v>73</v>
      </c>
      <c r="D37" s="17" t="s">
        <v>56</v>
      </c>
      <c r="E37" s="22" t="s">
        <v>74</v>
      </c>
      <c r="F37" s="23" t="s">
        <v>68</v>
      </c>
      <c r="G37" s="24">
        <v>1</v>
      </c>
      <c r="H37" s="25">
        <v>0</v>
      </c>
      <c r="I37" s="25">
        <f>ROUND(ROUND(H37,2)*ROUND(G37,3),2)</f>
        <v>0</v>
      </c>
      <c r="O37">
        <f>(I37*21)/100</f>
        <v>0</v>
      </c>
      <c r="P37" t="s">
        <v>13</v>
      </c>
    </row>
    <row r="38" spans="1:16" ht="26.4" x14ac:dyDescent="0.25">
      <c r="A38" s="26" t="s">
        <v>40</v>
      </c>
      <c r="E38" s="27" t="s">
        <v>75</v>
      </c>
    </row>
    <row r="39" spans="1:16" ht="13.2" x14ac:dyDescent="0.25">
      <c r="A39" s="28" t="s">
        <v>42</v>
      </c>
      <c r="E39" s="29" t="s">
        <v>70</v>
      </c>
    </row>
    <row r="40" spans="1:16" ht="13.2" x14ac:dyDescent="0.25">
      <c r="A40" t="s">
        <v>44</v>
      </c>
      <c r="E40" s="27" t="s">
        <v>71</v>
      </c>
    </row>
    <row r="41" spans="1:16" ht="13.2" x14ac:dyDescent="0.25">
      <c r="A41" s="17" t="s">
        <v>35</v>
      </c>
      <c r="B41" s="21" t="s">
        <v>30</v>
      </c>
      <c r="C41" s="21" t="s">
        <v>76</v>
      </c>
      <c r="D41" s="17" t="s">
        <v>56</v>
      </c>
      <c r="E41" s="22" t="s">
        <v>77</v>
      </c>
      <c r="F41" s="23" t="s">
        <v>68</v>
      </c>
      <c r="G41" s="24">
        <v>1</v>
      </c>
      <c r="H41" s="25">
        <v>0</v>
      </c>
      <c r="I41" s="25">
        <f>ROUND(ROUND(H41,2)*ROUND(G41,3),2)</f>
        <v>0</v>
      </c>
      <c r="O41">
        <f>(I41*21)/100</f>
        <v>0</v>
      </c>
      <c r="P41" t="s">
        <v>13</v>
      </c>
    </row>
    <row r="42" spans="1:16" ht="39.6" x14ac:dyDescent="0.25">
      <c r="A42" s="26" t="s">
        <v>40</v>
      </c>
      <c r="E42" s="27" t="s">
        <v>78</v>
      </c>
    </row>
    <row r="43" spans="1:16" ht="13.2" x14ac:dyDescent="0.25">
      <c r="A43" s="28" t="s">
        <v>42</v>
      </c>
      <c r="E43" s="29" t="s">
        <v>70</v>
      </c>
    </row>
    <row r="44" spans="1:16" ht="13.2" x14ac:dyDescent="0.25">
      <c r="A44" t="s">
        <v>44</v>
      </c>
      <c r="E44" s="27" t="s">
        <v>79</v>
      </c>
    </row>
    <row r="45" spans="1:16" ht="13.2" x14ac:dyDescent="0.25">
      <c r="A45" s="17" t="s">
        <v>35</v>
      </c>
      <c r="B45" s="21" t="s">
        <v>32</v>
      </c>
      <c r="C45" s="21" t="s">
        <v>80</v>
      </c>
      <c r="D45" s="17" t="s">
        <v>56</v>
      </c>
      <c r="E45" s="22" t="s">
        <v>81</v>
      </c>
      <c r="F45" s="23" t="s">
        <v>68</v>
      </c>
      <c r="G45" s="24">
        <v>1</v>
      </c>
      <c r="H45" s="25">
        <v>0</v>
      </c>
      <c r="I45" s="25">
        <f>ROUND(ROUND(H45,2)*ROUND(G45,3),2)</f>
        <v>0</v>
      </c>
      <c r="O45">
        <f>(I45*21)/100</f>
        <v>0</v>
      </c>
      <c r="P45" t="s">
        <v>13</v>
      </c>
    </row>
    <row r="46" spans="1:16" ht="13.2" x14ac:dyDescent="0.25">
      <c r="A46" s="26" t="s">
        <v>40</v>
      </c>
      <c r="E46" s="27" t="s">
        <v>82</v>
      </c>
    </row>
    <row r="47" spans="1:16" ht="13.2" x14ac:dyDescent="0.25">
      <c r="A47" s="28" t="s">
        <v>42</v>
      </c>
      <c r="E47" s="29" t="s">
        <v>70</v>
      </c>
    </row>
    <row r="48" spans="1:16" ht="39.6" x14ac:dyDescent="0.25">
      <c r="A48" t="s">
        <v>44</v>
      </c>
      <c r="E48" s="27" t="s">
        <v>83</v>
      </c>
    </row>
    <row r="49" spans="1:18" ht="13.2" x14ac:dyDescent="0.25">
      <c r="A49" s="17" t="s">
        <v>35</v>
      </c>
      <c r="B49" s="21" t="s">
        <v>84</v>
      </c>
      <c r="C49" s="21" t="s">
        <v>85</v>
      </c>
      <c r="D49" s="17" t="s">
        <v>56</v>
      </c>
      <c r="E49" s="22" t="s">
        <v>86</v>
      </c>
      <c r="F49" s="23" t="s">
        <v>87</v>
      </c>
      <c r="G49" s="24">
        <v>1</v>
      </c>
      <c r="H49" s="25">
        <v>0</v>
      </c>
      <c r="I49" s="25">
        <f>ROUND(ROUND(H49,2)*ROUND(G49,3),2)</f>
        <v>0</v>
      </c>
      <c r="O49">
        <f>(I49*21)/100</f>
        <v>0</v>
      </c>
      <c r="P49" t="s">
        <v>13</v>
      </c>
    </row>
    <row r="50" spans="1:18" ht="13.2" x14ac:dyDescent="0.25">
      <c r="A50" s="26" t="s">
        <v>40</v>
      </c>
      <c r="E50" s="27" t="s">
        <v>88</v>
      </c>
    </row>
    <row r="51" spans="1:18" ht="13.2" x14ac:dyDescent="0.25">
      <c r="A51" s="28" t="s">
        <v>42</v>
      </c>
      <c r="E51" s="29" t="s">
        <v>70</v>
      </c>
    </row>
    <row r="52" spans="1:18" ht="13.2" x14ac:dyDescent="0.25">
      <c r="A52" t="s">
        <v>44</v>
      </c>
      <c r="E52" s="27" t="s">
        <v>79</v>
      </c>
    </row>
    <row r="53" spans="1:18" ht="13.2" x14ac:dyDescent="0.25">
      <c r="A53" s="17" t="s">
        <v>35</v>
      </c>
      <c r="B53" s="21" t="s">
        <v>89</v>
      </c>
      <c r="C53" s="21" t="s">
        <v>90</v>
      </c>
      <c r="D53" s="17" t="s">
        <v>56</v>
      </c>
      <c r="E53" s="22" t="s">
        <v>91</v>
      </c>
      <c r="F53" s="23" t="s">
        <v>68</v>
      </c>
      <c r="G53" s="24">
        <v>1</v>
      </c>
      <c r="H53" s="25">
        <v>0</v>
      </c>
      <c r="I53" s="25">
        <f>ROUND(ROUND(H53,2)*ROUND(G53,3),2)</f>
        <v>0</v>
      </c>
      <c r="O53">
        <f>(I53*21)/100</f>
        <v>0</v>
      </c>
      <c r="P53" t="s">
        <v>13</v>
      </c>
    </row>
    <row r="54" spans="1:18" ht="13.2" x14ac:dyDescent="0.25">
      <c r="A54" s="26" t="s">
        <v>40</v>
      </c>
      <c r="E54" s="27" t="s">
        <v>92</v>
      </c>
    </row>
    <row r="55" spans="1:18" ht="13.2" x14ac:dyDescent="0.25">
      <c r="A55" s="28" t="s">
        <v>42</v>
      </c>
      <c r="E55" s="29" t="s">
        <v>70</v>
      </c>
    </row>
    <row r="56" spans="1:18" ht="13.2" x14ac:dyDescent="0.25">
      <c r="A56" t="s">
        <v>44</v>
      </c>
      <c r="E56" s="27" t="s">
        <v>79</v>
      </c>
    </row>
    <row r="57" spans="1:18" ht="13.2" x14ac:dyDescent="0.25">
      <c r="A57" s="17" t="s">
        <v>35</v>
      </c>
      <c r="B57" s="21" t="s">
        <v>93</v>
      </c>
      <c r="C57" s="21" t="s">
        <v>94</v>
      </c>
      <c r="D57" s="17" t="s">
        <v>56</v>
      </c>
      <c r="E57" s="22" t="s">
        <v>95</v>
      </c>
      <c r="F57" s="23" t="s">
        <v>68</v>
      </c>
      <c r="G57" s="24">
        <v>1</v>
      </c>
      <c r="H57" s="25">
        <v>0</v>
      </c>
      <c r="I57" s="25">
        <f>ROUND(ROUND(H57,2)*ROUND(G57,3),2)</f>
        <v>0</v>
      </c>
      <c r="O57">
        <f>(I57*21)/100</f>
        <v>0</v>
      </c>
      <c r="P57" t="s">
        <v>13</v>
      </c>
    </row>
    <row r="58" spans="1:18" ht="26.4" x14ac:dyDescent="0.25">
      <c r="A58" s="26" t="s">
        <v>40</v>
      </c>
      <c r="E58" s="27" t="s">
        <v>96</v>
      </c>
    </row>
    <row r="59" spans="1:18" ht="13.2" x14ac:dyDescent="0.25">
      <c r="A59" s="28" t="s">
        <v>42</v>
      </c>
      <c r="E59" s="29" t="s">
        <v>70</v>
      </c>
    </row>
    <row r="60" spans="1:18" ht="13.2" x14ac:dyDescent="0.25">
      <c r="A60" t="s">
        <v>44</v>
      </c>
      <c r="E60" s="27" t="s">
        <v>79</v>
      </c>
    </row>
    <row r="61" spans="1:18" ht="12.75" customHeight="1" x14ac:dyDescent="0.25">
      <c r="A61" s="10" t="s">
        <v>33</v>
      </c>
      <c r="B61" s="10"/>
      <c r="C61" s="30" t="s">
        <v>19</v>
      </c>
      <c r="D61" s="10"/>
      <c r="E61" s="19" t="s">
        <v>97</v>
      </c>
      <c r="F61" s="10"/>
      <c r="G61" s="10"/>
      <c r="H61" s="10"/>
      <c r="I61" s="31">
        <f>0+Q61</f>
        <v>0</v>
      </c>
      <c r="O61">
        <f>0+R61</f>
        <v>0</v>
      </c>
      <c r="Q61">
        <f>0+I62+I66+I70+I74+I78+I82+I86+I90+I94+I98+I102+I106+I110+I114+I118+I122</f>
        <v>0</v>
      </c>
      <c r="R61">
        <f>0+O62+O66+O70+O74+O78+O82+O86+O90+O94+O98+O102+O106+O110+O114+O118+O122</f>
        <v>0</v>
      </c>
    </row>
    <row r="62" spans="1:18" ht="13.2" x14ac:dyDescent="0.25">
      <c r="A62" s="17" t="s">
        <v>35</v>
      </c>
      <c r="B62" s="21" t="s">
        <v>98</v>
      </c>
      <c r="C62" s="21" t="s">
        <v>99</v>
      </c>
      <c r="D62" s="17" t="s">
        <v>56</v>
      </c>
      <c r="E62" s="22" t="s">
        <v>100</v>
      </c>
      <c r="F62" s="23" t="s">
        <v>101</v>
      </c>
      <c r="G62" s="24">
        <v>408</v>
      </c>
      <c r="H62" s="25">
        <v>0</v>
      </c>
      <c r="I62" s="25">
        <f>ROUND(ROUND(H62,2)*ROUND(G62,3),2)</f>
        <v>0</v>
      </c>
      <c r="O62">
        <f>(I62*21)/100</f>
        <v>0</v>
      </c>
      <c r="P62" t="s">
        <v>13</v>
      </c>
    </row>
    <row r="63" spans="1:18" ht="26.4" x14ac:dyDescent="0.25">
      <c r="A63" s="26" t="s">
        <v>40</v>
      </c>
      <c r="E63" s="27" t="s">
        <v>102</v>
      </c>
    </row>
    <row r="64" spans="1:18" ht="13.2" x14ac:dyDescent="0.25">
      <c r="A64" s="28" t="s">
        <v>42</v>
      </c>
      <c r="E64" s="29" t="s">
        <v>103</v>
      </c>
    </row>
    <row r="65" spans="1:16" ht="13.2" x14ac:dyDescent="0.25">
      <c r="A65" t="s">
        <v>44</v>
      </c>
      <c r="E65" s="27" t="s">
        <v>104</v>
      </c>
    </row>
    <row r="66" spans="1:16" ht="13.2" x14ac:dyDescent="0.25">
      <c r="A66" s="17" t="s">
        <v>35</v>
      </c>
      <c r="B66" s="21" t="s">
        <v>105</v>
      </c>
      <c r="C66" s="21" t="s">
        <v>106</v>
      </c>
      <c r="D66" s="17" t="s">
        <v>56</v>
      </c>
      <c r="E66" s="22" t="s">
        <v>107</v>
      </c>
      <c r="F66" s="23" t="s">
        <v>61</v>
      </c>
      <c r="G66" s="24">
        <v>13.9</v>
      </c>
      <c r="H66" s="25">
        <v>0</v>
      </c>
      <c r="I66" s="25">
        <f>ROUND(ROUND(H66,2)*ROUND(G66,3),2)</f>
        <v>0</v>
      </c>
      <c r="O66">
        <f>(I66*21)/100</f>
        <v>0</v>
      </c>
      <c r="P66" t="s">
        <v>13</v>
      </c>
    </row>
    <row r="67" spans="1:16" ht="39.6" x14ac:dyDescent="0.25">
      <c r="A67" s="26" t="s">
        <v>40</v>
      </c>
      <c r="E67" s="27" t="s">
        <v>108</v>
      </c>
    </row>
    <row r="68" spans="1:16" ht="13.2" x14ac:dyDescent="0.25">
      <c r="A68" s="28" t="s">
        <v>42</v>
      </c>
      <c r="E68" s="29" t="s">
        <v>109</v>
      </c>
    </row>
    <row r="69" spans="1:16" ht="66" x14ac:dyDescent="0.25">
      <c r="A69" t="s">
        <v>44</v>
      </c>
      <c r="E69" s="27" t="s">
        <v>110</v>
      </c>
    </row>
    <row r="70" spans="1:16" ht="13.2" x14ac:dyDescent="0.25">
      <c r="A70" s="17" t="s">
        <v>35</v>
      </c>
      <c r="B70" s="21" t="s">
        <v>111</v>
      </c>
      <c r="C70" s="21" t="s">
        <v>112</v>
      </c>
      <c r="D70" s="17" t="s">
        <v>56</v>
      </c>
      <c r="E70" s="22" t="s">
        <v>113</v>
      </c>
      <c r="F70" s="23" t="s">
        <v>61</v>
      </c>
      <c r="G70" s="24">
        <v>107.8</v>
      </c>
      <c r="H70" s="25">
        <v>0</v>
      </c>
      <c r="I70" s="25">
        <f>ROUND(ROUND(H70,2)*ROUND(G70,3),2)</f>
        <v>0</v>
      </c>
      <c r="O70">
        <f>(I70*21)/100</f>
        <v>0</v>
      </c>
      <c r="P70" t="s">
        <v>13</v>
      </c>
    </row>
    <row r="71" spans="1:16" ht="39.6" x14ac:dyDescent="0.25">
      <c r="A71" s="26" t="s">
        <v>40</v>
      </c>
      <c r="E71" s="27" t="s">
        <v>114</v>
      </c>
    </row>
    <row r="72" spans="1:16" ht="39.6" x14ac:dyDescent="0.25">
      <c r="A72" s="28" t="s">
        <v>42</v>
      </c>
      <c r="E72" s="29" t="s">
        <v>115</v>
      </c>
    </row>
    <row r="73" spans="1:16" ht="66" x14ac:dyDescent="0.25">
      <c r="A73" t="s">
        <v>44</v>
      </c>
      <c r="E73" s="27" t="s">
        <v>110</v>
      </c>
    </row>
    <row r="74" spans="1:16" ht="13.2" x14ac:dyDescent="0.25">
      <c r="A74" s="17" t="s">
        <v>35</v>
      </c>
      <c r="B74" s="21" t="s">
        <v>116</v>
      </c>
      <c r="C74" s="21" t="s">
        <v>117</v>
      </c>
      <c r="D74" s="17" t="s">
        <v>56</v>
      </c>
      <c r="E74" s="22" t="s">
        <v>118</v>
      </c>
      <c r="F74" s="23" t="s">
        <v>119</v>
      </c>
      <c r="G74" s="24">
        <v>21</v>
      </c>
      <c r="H74" s="25">
        <v>0</v>
      </c>
      <c r="I74" s="25">
        <f>ROUND(ROUND(H74,2)*ROUND(G74,3),2)</f>
        <v>0</v>
      </c>
      <c r="O74">
        <f>(I74*21)/100</f>
        <v>0</v>
      </c>
      <c r="P74" t="s">
        <v>13</v>
      </c>
    </row>
    <row r="75" spans="1:16" ht="26.4" x14ac:dyDescent="0.25">
      <c r="A75" s="26" t="s">
        <v>40</v>
      </c>
      <c r="E75" s="27" t="s">
        <v>120</v>
      </c>
    </row>
    <row r="76" spans="1:16" ht="13.2" x14ac:dyDescent="0.25">
      <c r="A76" s="28" t="s">
        <v>42</v>
      </c>
      <c r="E76" s="29" t="s">
        <v>121</v>
      </c>
    </row>
    <row r="77" spans="1:16" ht="66" x14ac:dyDescent="0.25">
      <c r="A77" t="s">
        <v>44</v>
      </c>
      <c r="E77" s="27" t="s">
        <v>110</v>
      </c>
    </row>
    <row r="78" spans="1:16" ht="13.2" x14ac:dyDescent="0.25">
      <c r="A78" s="17" t="s">
        <v>35</v>
      </c>
      <c r="B78" s="21" t="s">
        <v>122</v>
      </c>
      <c r="C78" s="21" t="s">
        <v>123</v>
      </c>
      <c r="D78" s="17" t="s">
        <v>56</v>
      </c>
      <c r="E78" s="22" t="s">
        <v>124</v>
      </c>
      <c r="F78" s="23" t="s">
        <v>61</v>
      </c>
      <c r="G78" s="24">
        <v>1.68</v>
      </c>
      <c r="H78" s="25">
        <v>0</v>
      </c>
      <c r="I78" s="25">
        <f>ROUND(ROUND(H78,2)*ROUND(G78,3),2)</f>
        <v>0</v>
      </c>
      <c r="O78">
        <f>(I78*21)/100</f>
        <v>0</v>
      </c>
      <c r="P78" t="s">
        <v>13</v>
      </c>
    </row>
    <row r="79" spans="1:16" ht="26.4" x14ac:dyDescent="0.25">
      <c r="A79" s="26" t="s">
        <v>40</v>
      </c>
      <c r="E79" s="27" t="s">
        <v>125</v>
      </c>
    </row>
    <row r="80" spans="1:16" ht="13.2" x14ac:dyDescent="0.25">
      <c r="A80" s="28" t="s">
        <v>42</v>
      </c>
      <c r="E80" s="29" t="s">
        <v>126</v>
      </c>
    </row>
    <row r="81" spans="1:16" ht="66" x14ac:dyDescent="0.25">
      <c r="A81" t="s">
        <v>44</v>
      </c>
      <c r="E81" s="27" t="s">
        <v>110</v>
      </c>
    </row>
    <row r="82" spans="1:16" ht="13.2" x14ac:dyDescent="0.25">
      <c r="A82" s="17" t="s">
        <v>35</v>
      </c>
      <c r="B82" s="21" t="s">
        <v>127</v>
      </c>
      <c r="C82" s="21" t="s">
        <v>128</v>
      </c>
      <c r="D82" s="17" t="s">
        <v>37</v>
      </c>
      <c r="E82" s="22" t="s">
        <v>129</v>
      </c>
      <c r="F82" s="23" t="s">
        <v>61</v>
      </c>
      <c r="G82" s="24">
        <v>176.7</v>
      </c>
      <c r="H82" s="25">
        <v>0</v>
      </c>
      <c r="I82" s="25">
        <f>ROUND(ROUND(H82,2)*ROUND(G82,3),2)</f>
        <v>0</v>
      </c>
      <c r="O82">
        <f>(I82*21)/100</f>
        <v>0</v>
      </c>
      <c r="P82" t="s">
        <v>13</v>
      </c>
    </row>
    <row r="83" spans="1:16" ht="66" x14ac:dyDescent="0.25">
      <c r="A83" s="26" t="s">
        <v>40</v>
      </c>
      <c r="E83" s="27" t="s">
        <v>130</v>
      </c>
    </row>
    <row r="84" spans="1:16" ht="13.2" x14ac:dyDescent="0.25">
      <c r="A84" s="28" t="s">
        <v>42</v>
      </c>
      <c r="E84" s="29" t="s">
        <v>131</v>
      </c>
    </row>
    <row r="85" spans="1:16" ht="382.8" x14ac:dyDescent="0.25">
      <c r="A85" t="s">
        <v>44</v>
      </c>
      <c r="E85" s="27" t="s">
        <v>132</v>
      </c>
    </row>
    <row r="86" spans="1:16" ht="13.2" x14ac:dyDescent="0.25">
      <c r="A86" s="17" t="s">
        <v>35</v>
      </c>
      <c r="B86" s="21" t="s">
        <v>133</v>
      </c>
      <c r="C86" s="21" t="s">
        <v>128</v>
      </c>
      <c r="D86" s="17" t="s">
        <v>46</v>
      </c>
      <c r="E86" s="22" t="s">
        <v>129</v>
      </c>
      <c r="F86" s="23" t="s">
        <v>61</v>
      </c>
      <c r="G86" s="24">
        <v>162</v>
      </c>
      <c r="H86" s="25">
        <v>0</v>
      </c>
      <c r="I86" s="25">
        <f>ROUND(ROUND(H86,2)*ROUND(G86,3),2)</f>
        <v>0</v>
      </c>
      <c r="O86">
        <f>(I86*21)/100</f>
        <v>0</v>
      </c>
      <c r="P86" t="s">
        <v>13</v>
      </c>
    </row>
    <row r="87" spans="1:16" ht="52.8" x14ac:dyDescent="0.25">
      <c r="A87" s="26" t="s">
        <v>40</v>
      </c>
      <c r="E87" s="27" t="s">
        <v>134</v>
      </c>
    </row>
    <row r="88" spans="1:16" ht="13.2" x14ac:dyDescent="0.25">
      <c r="A88" s="28" t="s">
        <v>42</v>
      </c>
      <c r="E88" s="29" t="s">
        <v>135</v>
      </c>
    </row>
    <row r="89" spans="1:16" ht="382.8" x14ac:dyDescent="0.25">
      <c r="A89" t="s">
        <v>44</v>
      </c>
      <c r="E89" s="27" t="s">
        <v>132</v>
      </c>
    </row>
    <row r="90" spans="1:16" ht="13.2" x14ac:dyDescent="0.25">
      <c r="A90" s="17" t="s">
        <v>35</v>
      </c>
      <c r="B90" s="21" t="s">
        <v>136</v>
      </c>
      <c r="C90" s="21" t="s">
        <v>137</v>
      </c>
      <c r="D90" s="17" t="s">
        <v>56</v>
      </c>
      <c r="E90" s="22" t="s">
        <v>138</v>
      </c>
      <c r="F90" s="23" t="s">
        <v>61</v>
      </c>
      <c r="G90" s="24">
        <v>57</v>
      </c>
      <c r="H90" s="25">
        <v>0</v>
      </c>
      <c r="I90" s="25">
        <f>ROUND(ROUND(H90,2)*ROUND(G90,3),2)</f>
        <v>0</v>
      </c>
      <c r="O90">
        <f>(I90*21)/100</f>
        <v>0</v>
      </c>
      <c r="P90" t="s">
        <v>13</v>
      </c>
    </row>
    <row r="91" spans="1:16" ht="13.2" x14ac:dyDescent="0.25">
      <c r="A91" s="26" t="s">
        <v>40</v>
      </c>
      <c r="E91" s="27" t="s">
        <v>139</v>
      </c>
    </row>
    <row r="92" spans="1:16" ht="13.2" x14ac:dyDescent="0.25">
      <c r="A92" s="28" t="s">
        <v>42</v>
      </c>
      <c r="E92" s="29" t="s">
        <v>63</v>
      </c>
    </row>
    <row r="93" spans="1:16" ht="316.8" x14ac:dyDescent="0.25">
      <c r="A93" t="s">
        <v>44</v>
      </c>
      <c r="E93" s="27" t="s">
        <v>140</v>
      </c>
    </row>
    <row r="94" spans="1:16" ht="13.2" x14ac:dyDescent="0.25">
      <c r="A94" s="17" t="s">
        <v>35</v>
      </c>
      <c r="B94" s="21" t="s">
        <v>141</v>
      </c>
      <c r="C94" s="21" t="s">
        <v>142</v>
      </c>
      <c r="D94" s="17" t="s">
        <v>37</v>
      </c>
      <c r="E94" s="22" t="s">
        <v>143</v>
      </c>
      <c r="F94" s="23" t="s">
        <v>61</v>
      </c>
      <c r="G94" s="24">
        <v>176.7</v>
      </c>
      <c r="H94" s="25">
        <v>0</v>
      </c>
      <c r="I94" s="25">
        <f>ROUND(ROUND(H94,2)*ROUND(G94,3),2)</f>
        <v>0</v>
      </c>
      <c r="O94">
        <f>(I94*21)/100</f>
        <v>0</v>
      </c>
      <c r="P94" t="s">
        <v>13</v>
      </c>
    </row>
    <row r="95" spans="1:16" ht="26.4" x14ac:dyDescent="0.25">
      <c r="A95" s="26" t="s">
        <v>40</v>
      </c>
      <c r="E95" s="27" t="s">
        <v>144</v>
      </c>
    </row>
    <row r="96" spans="1:16" ht="13.2" x14ac:dyDescent="0.25">
      <c r="A96" s="28" t="s">
        <v>42</v>
      </c>
      <c r="E96" s="29" t="s">
        <v>145</v>
      </c>
    </row>
    <row r="97" spans="1:16" ht="198" x14ac:dyDescent="0.25">
      <c r="A97" t="s">
        <v>44</v>
      </c>
      <c r="E97" s="27" t="s">
        <v>146</v>
      </c>
    </row>
    <row r="98" spans="1:16" ht="13.2" x14ac:dyDescent="0.25">
      <c r="A98" s="17" t="s">
        <v>35</v>
      </c>
      <c r="B98" s="21" t="s">
        <v>147</v>
      </c>
      <c r="C98" s="21" t="s">
        <v>142</v>
      </c>
      <c r="D98" s="17" t="s">
        <v>46</v>
      </c>
      <c r="E98" s="22" t="s">
        <v>143</v>
      </c>
      <c r="F98" s="23" t="s">
        <v>61</v>
      </c>
      <c r="G98" s="24">
        <v>162</v>
      </c>
      <c r="H98" s="25">
        <v>0</v>
      </c>
      <c r="I98" s="25">
        <f>ROUND(ROUND(H98,2)*ROUND(G98,3),2)</f>
        <v>0</v>
      </c>
      <c r="O98">
        <f>(I98*21)/100</f>
        <v>0</v>
      </c>
      <c r="P98" t="s">
        <v>13</v>
      </c>
    </row>
    <row r="99" spans="1:16" ht="26.4" x14ac:dyDescent="0.25">
      <c r="A99" s="26" t="s">
        <v>40</v>
      </c>
      <c r="E99" s="27" t="s">
        <v>148</v>
      </c>
    </row>
    <row r="100" spans="1:16" ht="13.2" x14ac:dyDescent="0.25">
      <c r="A100" s="28" t="s">
        <v>42</v>
      </c>
      <c r="E100" s="29" t="s">
        <v>149</v>
      </c>
    </row>
    <row r="101" spans="1:16" ht="198" x14ac:dyDescent="0.25">
      <c r="A101" t="s">
        <v>44</v>
      </c>
      <c r="E101" s="27" t="s">
        <v>146</v>
      </c>
    </row>
    <row r="102" spans="1:16" ht="13.2" x14ac:dyDescent="0.25">
      <c r="A102" s="17" t="s">
        <v>35</v>
      </c>
      <c r="B102" s="21" t="s">
        <v>150</v>
      </c>
      <c r="C102" s="21" t="s">
        <v>151</v>
      </c>
      <c r="D102" s="17" t="s">
        <v>56</v>
      </c>
      <c r="E102" s="22" t="s">
        <v>152</v>
      </c>
      <c r="F102" s="23" t="s">
        <v>61</v>
      </c>
      <c r="G102" s="24">
        <v>78</v>
      </c>
      <c r="H102" s="25">
        <v>0</v>
      </c>
      <c r="I102" s="25">
        <f>ROUND(ROUND(H102,2)*ROUND(G102,3),2)</f>
        <v>0</v>
      </c>
      <c r="O102">
        <f>(I102*21)/100</f>
        <v>0</v>
      </c>
      <c r="P102" t="s">
        <v>13</v>
      </c>
    </row>
    <row r="103" spans="1:16" ht="26.4" x14ac:dyDescent="0.25">
      <c r="A103" s="26" t="s">
        <v>40</v>
      </c>
      <c r="E103" s="27" t="s">
        <v>153</v>
      </c>
    </row>
    <row r="104" spans="1:16" ht="13.2" x14ac:dyDescent="0.25">
      <c r="A104" s="28" t="s">
        <v>42</v>
      </c>
      <c r="E104" s="29" t="s">
        <v>154</v>
      </c>
    </row>
    <row r="105" spans="1:16" ht="290.39999999999998" x14ac:dyDescent="0.25">
      <c r="A105" t="s">
        <v>44</v>
      </c>
      <c r="E105" s="27" t="s">
        <v>155</v>
      </c>
    </row>
    <row r="106" spans="1:16" ht="13.2" x14ac:dyDescent="0.25">
      <c r="A106" s="17" t="s">
        <v>35</v>
      </c>
      <c r="B106" s="21" t="s">
        <v>156</v>
      </c>
      <c r="C106" s="21" t="s">
        <v>157</v>
      </c>
      <c r="D106" s="17" t="s">
        <v>56</v>
      </c>
      <c r="E106" s="22" t="s">
        <v>158</v>
      </c>
      <c r="F106" s="23" t="s">
        <v>101</v>
      </c>
      <c r="G106" s="24">
        <v>865</v>
      </c>
      <c r="H106" s="25">
        <v>0</v>
      </c>
      <c r="I106" s="25">
        <f>ROUND(ROUND(H106,2)*ROUND(G106,3),2)</f>
        <v>0</v>
      </c>
      <c r="O106">
        <f>(I106*21)/100</f>
        <v>0</v>
      </c>
      <c r="P106" t="s">
        <v>13</v>
      </c>
    </row>
    <row r="107" spans="1:16" ht="13.2" x14ac:dyDescent="0.25">
      <c r="A107" s="26" t="s">
        <v>40</v>
      </c>
      <c r="E107" s="27" t="s">
        <v>159</v>
      </c>
    </row>
    <row r="108" spans="1:16" ht="13.2" x14ac:dyDescent="0.25">
      <c r="A108" s="28" t="s">
        <v>42</v>
      </c>
      <c r="E108" s="29" t="s">
        <v>160</v>
      </c>
    </row>
    <row r="109" spans="1:16" ht="26.4" x14ac:dyDescent="0.25">
      <c r="A109" t="s">
        <v>44</v>
      </c>
      <c r="E109" s="27" t="s">
        <v>161</v>
      </c>
    </row>
    <row r="110" spans="1:16" ht="13.2" x14ac:dyDescent="0.25">
      <c r="A110" s="17" t="s">
        <v>35</v>
      </c>
      <c r="B110" s="21" t="s">
        <v>162</v>
      </c>
      <c r="C110" s="21" t="s">
        <v>163</v>
      </c>
      <c r="D110" s="17" t="s">
        <v>56</v>
      </c>
      <c r="E110" s="22" t="s">
        <v>164</v>
      </c>
      <c r="F110" s="23" t="s">
        <v>101</v>
      </c>
      <c r="G110" s="24">
        <v>380</v>
      </c>
      <c r="H110" s="25">
        <v>0</v>
      </c>
      <c r="I110" s="25">
        <f>ROUND(ROUND(H110,2)*ROUND(G110,3),2)</f>
        <v>0</v>
      </c>
      <c r="O110">
        <f>(I110*21)/100</f>
        <v>0</v>
      </c>
      <c r="P110" t="s">
        <v>13</v>
      </c>
    </row>
    <row r="111" spans="1:16" ht="13.2" x14ac:dyDescent="0.25">
      <c r="A111" s="26" t="s">
        <v>40</v>
      </c>
      <c r="E111" s="27" t="s">
        <v>159</v>
      </c>
    </row>
    <row r="112" spans="1:16" ht="13.2" x14ac:dyDescent="0.25">
      <c r="A112" s="28" t="s">
        <v>42</v>
      </c>
      <c r="E112" s="29" t="s">
        <v>165</v>
      </c>
    </row>
    <row r="113" spans="1:18" ht="13.2" x14ac:dyDescent="0.25">
      <c r="A113" t="s">
        <v>44</v>
      </c>
      <c r="E113" s="27" t="s">
        <v>166</v>
      </c>
    </row>
    <row r="114" spans="1:18" ht="13.2" x14ac:dyDescent="0.25">
      <c r="A114" s="17" t="s">
        <v>35</v>
      </c>
      <c r="B114" s="21" t="s">
        <v>167</v>
      </c>
      <c r="C114" s="21" t="s">
        <v>168</v>
      </c>
      <c r="D114" s="17" t="s">
        <v>56</v>
      </c>
      <c r="E114" s="22" t="s">
        <v>169</v>
      </c>
      <c r="F114" s="23" t="s">
        <v>61</v>
      </c>
      <c r="G114" s="24">
        <v>57</v>
      </c>
      <c r="H114" s="25">
        <v>0</v>
      </c>
      <c r="I114" s="25">
        <f>ROUND(ROUND(H114,2)*ROUND(G114,3),2)</f>
        <v>0</v>
      </c>
      <c r="O114">
        <f>(I114*21)/100</f>
        <v>0</v>
      </c>
      <c r="P114" t="s">
        <v>13</v>
      </c>
    </row>
    <row r="115" spans="1:18" ht="39.6" x14ac:dyDescent="0.25">
      <c r="A115" s="26" t="s">
        <v>40</v>
      </c>
      <c r="E115" s="27" t="s">
        <v>170</v>
      </c>
    </row>
    <row r="116" spans="1:18" ht="13.2" x14ac:dyDescent="0.25">
      <c r="A116" s="28" t="s">
        <v>42</v>
      </c>
      <c r="E116" s="29" t="s">
        <v>171</v>
      </c>
    </row>
    <row r="117" spans="1:18" ht="39.6" x14ac:dyDescent="0.25">
      <c r="A117" t="s">
        <v>44</v>
      </c>
      <c r="E117" s="27" t="s">
        <v>172</v>
      </c>
    </row>
    <row r="118" spans="1:18" ht="13.2" x14ac:dyDescent="0.25">
      <c r="A118" s="17" t="s">
        <v>35</v>
      </c>
      <c r="B118" s="21" t="s">
        <v>173</v>
      </c>
      <c r="C118" s="21" t="s">
        <v>174</v>
      </c>
      <c r="D118" s="17" t="s">
        <v>56</v>
      </c>
      <c r="E118" s="22" t="s">
        <v>175</v>
      </c>
      <c r="F118" s="23" t="s">
        <v>101</v>
      </c>
      <c r="G118" s="24">
        <v>380</v>
      </c>
      <c r="H118" s="25">
        <v>0</v>
      </c>
      <c r="I118" s="25">
        <f>ROUND(ROUND(H118,2)*ROUND(G118,3),2)</f>
        <v>0</v>
      </c>
      <c r="O118">
        <f>(I118*21)/100</f>
        <v>0</v>
      </c>
      <c r="P118" t="s">
        <v>13</v>
      </c>
    </row>
    <row r="119" spans="1:18" ht="26.4" x14ac:dyDescent="0.25">
      <c r="A119" s="26" t="s">
        <v>40</v>
      </c>
      <c r="E119" s="27" t="s">
        <v>176</v>
      </c>
    </row>
    <row r="120" spans="1:18" ht="13.2" x14ac:dyDescent="0.25">
      <c r="A120" s="28" t="s">
        <v>42</v>
      </c>
      <c r="E120" s="29" t="s">
        <v>165</v>
      </c>
    </row>
    <row r="121" spans="1:18" ht="26.4" x14ac:dyDescent="0.25">
      <c r="A121" t="s">
        <v>44</v>
      </c>
      <c r="E121" s="27" t="s">
        <v>177</v>
      </c>
    </row>
    <row r="122" spans="1:18" ht="13.2" x14ac:dyDescent="0.25">
      <c r="A122" s="17" t="s">
        <v>35</v>
      </c>
      <c r="B122" s="21" t="s">
        <v>178</v>
      </c>
      <c r="C122" s="21" t="s">
        <v>179</v>
      </c>
      <c r="D122" s="17" t="s">
        <v>56</v>
      </c>
      <c r="E122" s="22" t="s">
        <v>180</v>
      </c>
      <c r="F122" s="23" t="s">
        <v>61</v>
      </c>
      <c r="G122" s="24">
        <v>7.6</v>
      </c>
      <c r="H122" s="25">
        <v>0</v>
      </c>
      <c r="I122" s="25">
        <f>ROUND(ROUND(H122,2)*ROUND(G122,3),2)</f>
        <v>0</v>
      </c>
      <c r="O122">
        <f>(I122*21)/100</f>
        <v>0</v>
      </c>
      <c r="P122" t="s">
        <v>13</v>
      </c>
    </row>
    <row r="123" spans="1:18" ht="26.4" x14ac:dyDescent="0.25">
      <c r="A123" s="26" t="s">
        <v>40</v>
      </c>
      <c r="E123" s="27" t="s">
        <v>181</v>
      </c>
    </row>
    <row r="124" spans="1:18" ht="13.2" x14ac:dyDescent="0.25">
      <c r="A124" s="28" t="s">
        <v>42</v>
      </c>
      <c r="E124" s="29" t="s">
        <v>182</v>
      </c>
    </row>
    <row r="125" spans="1:18" ht="39.6" x14ac:dyDescent="0.25">
      <c r="A125" t="s">
        <v>44</v>
      </c>
      <c r="E125" s="27" t="s">
        <v>183</v>
      </c>
    </row>
    <row r="126" spans="1:18" ht="12.75" customHeight="1" x14ac:dyDescent="0.25">
      <c r="A126" s="10" t="s">
        <v>33</v>
      </c>
      <c r="B126" s="10"/>
      <c r="C126" s="30" t="s">
        <v>13</v>
      </c>
      <c r="D126" s="10"/>
      <c r="E126" s="19" t="s">
        <v>184</v>
      </c>
      <c r="F126" s="10"/>
      <c r="G126" s="10"/>
      <c r="H126" s="10"/>
      <c r="I126" s="31">
        <f>0+Q126</f>
        <v>0</v>
      </c>
      <c r="O126">
        <f>0+R126</f>
        <v>0</v>
      </c>
      <c r="Q126">
        <f>0+I127+I131+I135+I139+I143</f>
        <v>0</v>
      </c>
      <c r="R126">
        <f>0+O127+O131+O135+O139+O143</f>
        <v>0</v>
      </c>
    </row>
    <row r="127" spans="1:18" ht="13.2" x14ac:dyDescent="0.25">
      <c r="A127" s="17" t="s">
        <v>35</v>
      </c>
      <c r="B127" s="21" t="s">
        <v>185</v>
      </c>
      <c r="C127" s="21" t="s">
        <v>186</v>
      </c>
      <c r="D127" s="17" t="s">
        <v>56</v>
      </c>
      <c r="E127" s="22" t="s">
        <v>187</v>
      </c>
      <c r="F127" s="23" t="s">
        <v>101</v>
      </c>
      <c r="G127" s="24">
        <v>198</v>
      </c>
      <c r="H127" s="25">
        <v>0</v>
      </c>
      <c r="I127" s="25">
        <f>ROUND(ROUND(H127,2)*ROUND(G127,3),2)</f>
        <v>0</v>
      </c>
      <c r="O127">
        <f>(I127*21)/100</f>
        <v>0</v>
      </c>
      <c r="P127" t="s">
        <v>13</v>
      </c>
    </row>
    <row r="128" spans="1:18" ht="26.4" x14ac:dyDescent="0.25">
      <c r="A128" s="26" t="s">
        <v>40</v>
      </c>
      <c r="E128" s="27" t="s">
        <v>188</v>
      </c>
    </row>
    <row r="129" spans="1:16" ht="13.2" x14ac:dyDescent="0.25">
      <c r="A129" s="28" t="s">
        <v>42</v>
      </c>
      <c r="E129" s="29" t="s">
        <v>189</v>
      </c>
    </row>
    <row r="130" spans="1:16" ht="39.6" x14ac:dyDescent="0.25">
      <c r="A130" t="s">
        <v>44</v>
      </c>
      <c r="E130" s="27" t="s">
        <v>190</v>
      </c>
    </row>
    <row r="131" spans="1:16" ht="13.2" x14ac:dyDescent="0.25">
      <c r="A131" s="17" t="s">
        <v>35</v>
      </c>
      <c r="B131" s="21" t="s">
        <v>191</v>
      </c>
      <c r="C131" s="21" t="s">
        <v>192</v>
      </c>
      <c r="D131" s="17" t="s">
        <v>56</v>
      </c>
      <c r="E131" s="22" t="s">
        <v>193</v>
      </c>
      <c r="F131" s="23" t="s">
        <v>119</v>
      </c>
      <c r="G131" s="24">
        <v>99</v>
      </c>
      <c r="H131" s="25">
        <v>0</v>
      </c>
      <c r="I131" s="25">
        <f>ROUND(ROUND(H131,2)*ROUND(G131,3),2)</f>
        <v>0</v>
      </c>
      <c r="O131">
        <f>(I131*21)/100</f>
        <v>0</v>
      </c>
      <c r="P131" t="s">
        <v>13</v>
      </c>
    </row>
    <row r="132" spans="1:16" ht="26.4" x14ac:dyDescent="0.25">
      <c r="A132" s="26" t="s">
        <v>40</v>
      </c>
      <c r="E132" s="27" t="s">
        <v>194</v>
      </c>
    </row>
    <row r="133" spans="1:16" ht="13.2" x14ac:dyDescent="0.25">
      <c r="A133" s="28" t="s">
        <v>42</v>
      </c>
      <c r="E133" s="29" t="s">
        <v>195</v>
      </c>
    </row>
    <row r="134" spans="1:16" ht="171.6" x14ac:dyDescent="0.25">
      <c r="A134" t="s">
        <v>44</v>
      </c>
      <c r="E134" s="27" t="s">
        <v>196</v>
      </c>
    </row>
    <row r="135" spans="1:16" ht="13.2" x14ac:dyDescent="0.25">
      <c r="A135" s="17" t="s">
        <v>35</v>
      </c>
      <c r="B135" s="21" t="s">
        <v>197</v>
      </c>
      <c r="C135" s="21" t="s">
        <v>198</v>
      </c>
      <c r="D135" s="17" t="s">
        <v>56</v>
      </c>
      <c r="E135" s="22" t="s">
        <v>199</v>
      </c>
      <c r="F135" s="23" t="s">
        <v>101</v>
      </c>
      <c r="G135" s="24">
        <v>615</v>
      </c>
      <c r="H135" s="25">
        <v>0</v>
      </c>
      <c r="I135" s="25">
        <f>ROUND(ROUND(H135,2)*ROUND(G135,3),2)</f>
        <v>0</v>
      </c>
      <c r="O135">
        <f>(I135*21)/100</f>
        <v>0</v>
      </c>
      <c r="P135" t="s">
        <v>13</v>
      </c>
    </row>
    <row r="136" spans="1:16" ht="26.4" x14ac:dyDescent="0.25">
      <c r="A136" s="26" t="s">
        <v>40</v>
      </c>
      <c r="E136" s="27" t="s">
        <v>200</v>
      </c>
    </row>
    <row r="137" spans="1:16" ht="13.2" x14ac:dyDescent="0.25">
      <c r="A137" s="28" t="s">
        <v>42</v>
      </c>
      <c r="E137" s="29" t="s">
        <v>201</v>
      </c>
    </row>
    <row r="138" spans="1:16" ht="52.8" x14ac:dyDescent="0.25">
      <c r="A138" t="s">
        <v>44</v>
      </c>
      <c r="E138" s="27" t="s">
        <v>202</v>
      </c>
    </row>
    <row r="139" spans="1:16" ht="13.2" x14ac:dyDescent="0.25">
      <c r="A139" s="17" t="s">
        <v>35</v>
      </c>
      <c r="B139" s="21" t="s">
        <v>203</v>
      </c>
      <c r="C139" s="21" t="s">
        <v>204</v>
      </c>
      <c r="D139" s="17" t="s">
        <v>56</v>
      </c>
      <c r="E139" s="22" t="s">
        <v>205</v>
      </c>
      <c r="F139" s="23" t="s">
        <v>61</v>
      </c>
      <c r="G139" s="24">
        <v>162</v>
      </c>
      <c r="H139" s="25">
        <v>0</v>
      </c>
      <c r="I139" s="25">
        <f>ROUND(ROUND(H139,2)*ROUND(G139,3),2)</f>
        <v>0</v>
      </c>
      <c r="O139">
        <f>(I139*21)/100</f>
        <v>0</v>
      </c>
      <c r="P139" t="s">
        <v>13</v>
      </c>
    </row>
    <row r="140" spans="1:16" ht="39.6" x14ac:dyDescent="0.25">
      <c r="A140" s="26" t="s">
        <v>40</v>
      </c>
      <c r="E140" s="27" t="s">
        <v>206</v>
      </c>
    </row>
    <row r="141" spans="1:16" ht="13.2" x14ac:dyDescent="0.25">
      <c r="A141" s="28" t="s">
        <v>42</v>
      </c>
      <c r="E141" s="29" t="s">
        <v>207</v>
      </c>
    </row>
    <row r="142" spans="1:16" ht="39.6" x14ac:dyDescent="0.25">
      <c r="A142" t="s">
        <v>44</v>
      </c>
      <c r="E142" s="27" t="s">
        <v>208</v>
      </c>
    </row>
    <row r="143" spans="1:16" ht="13.2" x14ac:dyDescent="0.25">
      <c r="A143" s="17" t="s">
        <v>35</v>
      </c>
      <c r="B143" s="21" t="s">
        <v>209</v>
      </c>
      <c r="C143" s="21" t="s">
        <v>210</v>
      </c>
      <c r="D143" s="17" t="s">
        <v>56</v>
      </c>
      <c r="E143" s="22" t="s">
        <v>211</v>
      </c>
      <c r="F143" s="23" t="s">
        <v>61</v>
      </c>
      <c r="G143" s="24">
        <v>2</v>
      </c>
      <c r="H143" s="25">
        <v>0</v>
      </c>
      <c r="I143" s="25">
        <f>ROUND(ROUND(H143,2)*ROUND(G143,3),2)</f>
        <v>0</v>
      </c>
      <c r="O143">
        <f>(I143*21)/100</f>
        <v>0</v>
      </c>
      <c r="P143" t="s">
        <v>13</v>
      </c>
    </row>
    <row r="144" spans="1:16" ht="26.4" x14ac:dyDescent="0.25">
      <c r="A144" s="26" t="s">
        <v>40</v>
      </c>
      <c r="E144" s="27" t="s">
        <v>212</v>
      </c>
    </row>
    <row r="145" spans="1:18" ht="13.2" x14ac:dyDescent="0.25">
      <c r="A145" s="28" t="s">
        <v>42</v>
      </c>
      <c r="E145" s="29" t="s">
        <v>213</v>
      </c>
    </row>
    <row r="146" spans="1:18" ht="382.8" x14ac:dyDescent="0.25">
      <c r="A146" t="s">
        <v>44</v>
      </c>
      <c r="E146" s="27" t="s">
        <v>214</v>
      </c>
    </row>
    <row r="147" spans="1:18" ht="12.75" customHeight="1" x14ac:dyDescent="0.25">
      <c r="A147" s="10" t="s">
        <v>33</v>
      </c>
      <c r="B147" s="10"/>
      <c r="C147" s="30" t="s">
        <v>12</v>
      </c>
      <c r="D147" s="10"/>
      <c r="E147" s="19" t="s">
        <v>215</v>
      </c>
      <c r="F147" s="10"/>
      <c r="G147" s="10"/>
      <c r="H147" s="10"/>
      <c r="I147" s="31">
        <f>0+Q147</f>
        <v>0</v>
      </c>
      <c r="O147">
        <f>0+R147</f>
        <v>0</v>
      </c>
      <c r="Q147">
        <f>0+I148</f>
        <v>0</v>
      </c>
      <c r="R147">
        <f>0+O148</f>
        <v>0</v>
      </c>
    </row>
    <row r="148" spans="1:18" ht="26.4" x14ac:dyDescent="0.25">
      <c r="A148" s="17" t="s">
        <v>35</v>
      </c>
      <c r="B148" s="21" t="s">
        <v>216</v>
      </c>
      <c r="C148" s="21" t="s">
        <v>217</v>
      </c>
      <c r="D148" s="17" t="s">
        <v>56</v>
      </c>
      <c r="E148" s="22" t="s">
        <v>218</v>
      </c>
      <c r="F148" s="23" t="s">
        <v>61</v>
      </c>
      <c r="G148" s="24">
        <v>11</v>
      </c>
      <c r="H148" s="25">
        <v>0</v>
      </c>
      <c r="I148" s="25">
        <f>ROUND(ROUND(H148,2)*ROUND(G148,3),2)</f>
        <v>0</v>
      </c>
      <c r="O148">
        <f>(I148*21)/100</f>
        <v>0</v>
      </c>
      <c r="P148" t="s">
        <v>13</v>
      </c>
    </row>
    <row r="149" spans="1:18" ht="13.2" x14ac:dyDescent="0.25">
      <c r="A149" s="26" t="s">
        <v>40</v>
      </c>
      <c r="E149" s="27" t="s">
        <v>219</v>
      </c>
    </row>
    <row r="150" spans="1:18" ht="13.2" x14ac:dyDescent="0.25">
      <c r="A150" s="28" t="s">
        <v>42</v>
      </c>
      <c r="E150" s="29" t="s">
        <v>220</v>
      </c>
    </row>
    <row r="151" spans="1:18" ht="26.4" x14ac:dyDescent="0.25">
      <c r="A151" t="s">
        <v>44</v>
      </c>
      <c r="E151" s="27" t="s">
        <v>221</v>
      </c>
    </row>
    <row r="152" spans="1:18" ht="12.75" customHeight="1" x14ac:dyDescent="0.25">
      <c r="A152" s="10" t="s">
        <v>33</v>
      </c>
      <c r="B152" s="10"/>
      <c r="C152" s="30" t="s">
        <v>23</v>
      </c>
      <c r="D152" s="10"/>
      <c r="E152" s="19" t="s">
        <v>222</v>
      </c>
      <c r="F152" s="10"/>
      <c r="G152" s="10"/>
      <c r="H152" s="10"/>
      <c r="I152" s="31">
        <f>0+Q152</f>
        <v>0</v>
      </c>
      <c r="O152">
        <f>0+R152</f>
        <v>0</v>
      </c>
      <c r="Q152">
        <f>0+I153</f>
        <v>0</v>
      </c>
      <c r="R152">
        <f>0+O153</f>
        <v>0</v>
      </c>
    </row>
    <row r="153" spans="1:18" ht="13.2" x14ac:dyDescent="0.25">
      <c r="A153" s="17" t="s">
        <v>35</v>
      </c>
      <c r="B153" s="21" t="s">
        <v>223</v>
      </c>
      <c r="C153" s="21" t="s">
        <v>224</v>
      </c>
      <c r="D153" s="17" t="s">
        <v>56</v>
      </c>
      <c r="E153" s="22" t="s">
        <v>225</v>
      </c>
      <c r="F153" s="23" t="s">
        <v>61</v>
      </c>
      <c r="G153" s="24">
        <v>1.4</v>
      </c>
      <c r="H153" s="25">
        <v>0</v>
      </c>
      <c r="I153" s="25">
        <f>ROUND(ROUND(H153,2)*ROUND(G153,3),2)</f>
        <v>0</v>
      </c>
      <c r="O153">
        <f>(I153*21)/100</f>
        <v>0</v>
      </c>
      <c r="P153" t="s">
        <v>13</v>
      </c>
    </row>
    <row r="154" spans="1:18" ht="13.2" x14ac:dyDescent="0.25">
      <c r="A154" s="26" t="s">
        <v>40</v>
      </c>
      <c r="E154" s="27" t="s">
        <v>56</v>
      </c>
    </row>
    <row r="155" spans="1:18" ht="13.2" x14ac:dyDescent="0.25">
      <c r="A155" s="28" t="s">
        <v>42</v>
      </c>
      <c r="E155" s="29" t="s">
        <v>226</v>
      </c>
    </row>
    <row r="156" spans="1:18" ht="52.8" x14ac:dyDescent="0.25">
      <c r="A156" t="s">
        <v>44</v>
      </c>
      <c r="E156" s="27" t="s">
        <v>227</v>
      </c>
    </row>
    <row r="157" spans="1:18" ht="12.75" customHeight="1" x14ac:dyDescent="0.25">
      <c r="A157" s="10" t="s">
        <v>33</v>
      </c>
      <c r="B157" s="10"/>
      <c r="C157" s="30" t="s">
        <v>25</v>
      </c>
      <c r="D157" s="10"/>
      <c r="E157" s="19" t="s">
        <v>228</v>
      </c>
      <c r="F157" s="10"/>
      <c r="G157" s="10"/>
      <c r="H157" s="10"/>
      <c r="I157" s="31">
        <f>0+Q157</f>
        <v>0</v>
      </c>
      <c r="O157">
        <f>0+R157</f>
        <v>0</v>
      </c>
      <c r="Q157">
        <f>0+I158+I162+I166+I170+I174+I178+I182+I186+I190+I194+I198</f>
        <v>0</v>
      </c>
      <c r="R157">
        <f>0+O158+O162+O166+O170+O174+O178+O182+O186+O190+O194+O198</f>
        <v>0</v>
      </c>
    </row>
    <row r="158" spans="1:18" ht="13.2" x14ac:dyDescent="0.25">
      <c r="A158" s="17" t="s">
        <v>35</v>
      </c>
      <c r="B158" s="21" t="s">
        <v>229</v>
      </c>
      <c r="C158" s="21" t="s">
        <v>230</v>
      </c>
      <c r="D158" s="17" t="s">
        <v>56</v>
      </c>
      <c r="E158" s="22" t="s">
        <v>231</v>
      </c>
      <c r="F158" s="23" t="s">
        <v>61</v>
      </c>
      <c r="G158" s="24">
        <v>60.84</v>
      </c>
      <c r="H158" s="25">
        <v>0</v>
      </c>
      <c r="I158" s="25">
        <f>ROUND(ROUND(H158,2)*ROUND(G158,3),2)</f>
        <v>0</v>
      </c>
      <c r="O158">
        <f>(I158*21)/100</f>
        <v>0</v>
      </c>
      <c r="P158" t="s">
        <v>13</v>
      </c>
    </row>
    <row r="159" spans="1:18" ht="13.2" x14ac:dyDescent="0.25">
      <c r="A159" s="26" t="s">
        <v>40</v>
      </c>
      <c r="E159" s="27" t="s">
        <v>159</v>
      </c>
    </row>
    <row r="160" spans="1:18" ht="13.2" x14ac:dyDescent="0.25">
      <c r="A160" s="28" t="s">
        <v>42</v>
      </c>
      <c r="E160" s="29" t="s">
        <v>232</v>
      </c>
    </row>
    <row r="161" spans="1:16" ht="132" x14ac:dyDescent="0.25">
      <c r="A161" t="s">
        <v>44</v>
      </c>
      <c r="E161" s="27" t="s">
        <v>233</v>
      </c>
    </row>
    <row r="162" spans="1:16" ht="13.2" x14ac:dyDescent="0.25">
      <c r="A162" s="17" t="s">
        <v>35</v>
      </c>
      <c r="B162" s="21" t="s">
        <v>234</v>
      </c>
      <c r="C162" s="21" t="s">
        <v>235</v>
      </c>
      <c r="D162" s="17" t="s">
        <v>56</v>
      </c>
      <c r="E162" s="22" t="s">
        <v>236</v>
      </c>
      <c r="F162" s="23" t="s">
        <v>101</v>
      </c>
      <c r="G162" s="24">
        <v>615</v>
      </c>
      <c r="H162" s="25">
        <v>0</v>
      </c>
      <c r="I162" s="25">
        <f>ROUND(ROUND(H162,2)*ROUND(G162,3),2)</f>
        <v>0</v>
      </c>
      <c r="O162">
        <f>(I162*21)/100</f>
        <v>0</v>
      </c>
      <c r="P162" t="s">
        <v>13</v>
      </c>
    </row>
    <row r="163" spans="1:16" ht="26.4" x14ac:dyDescent="0.25">
      <c r="A163" s="26" t="s">
        <v>40</v>
      </c>
      <c r="E163" s="27" t="s">
        <v>237</v>
      </c>
    </row>
    <row r="164" spans="1:16" ht="13.2" x14ac:dyDescent="0.25">
      <c r="A164" s="28" t="s">
        <v>42</v>
      </c>
      <c r="E164" s="29" t="s">
        <v>201</v>
      </c>
    </row>
    <row r="165" spans="1:16" ht="52.8" x14ac:dyDescent="0.25">
      <c r="A165" t="s">
        <v>44</v>
      </c>
      <c r="E165" s="27" t="s">
        <v>238</v>
      </c>
    </row>
    <row r="166" spans="1:16" ht="13.2" x14ac:dyDescent="0.25">
      <c r="A166" s="17" t="s">
        <v>35</v>
      </c>
      <c r="B166" s="21" t="s">
        <v>239</v>
      </c>
      <c r="C166" s="21" t="s">
        <v>240</v>
      </c>
      <c r="D166" s="17" t="s">
        <v>56</v>
      </c>
      <c r="E166" s="22" t="s">
        <v>241</v>
      </c>
      <c r="F166" s="23" t="s">
        <v>101</v>
      </c>
      <c r="G166" s="24">
        <v>250</v>
      </c>
      <c r="H166" s="25">
        <v>0</v>
      </c>
      <c r="I166" s="25">
        <f>ROUND(ROUND(H166,2)*ROUND(G166,3),2)</f>
        <v>0</v>
      </c>
      <c r="O166">
        <f>(I166*21)/100</f>
        <v>0</v>
      </c>
      <c r="P166" t="s">
        <v>13</v>
      </c>
    </row>
    <row r="167" spans="1:16" ht="26.4" x14ac:dyDescent="0.25">
      <c r="A167" s="26" t="s">
        <v>40</v>
      </c>
      <c r="E167" s="27" t="s">
        <v>242</v>
      </c>
    </row>
    <row r="168" spans="1:16" ht="13.2" x14ac:dyDescent="0.25">
      <c r="A168" s="28" t="s">
        <v>42</v>
      </c>
      <c r="E168" s="29" t="s">
        <v>243</v>
      </c>
    </row>
    <row r="169" spans="1:16" ht="52.8" x14ac:dyDescent="0.25">
      <c r="A169" t="s">
        <v>44</v>
      </c>
      <c r="E169" s="27" t="s">
        <v>238</v>
      </c>
    </row>
    <row r="170" spans="1:16" ht="13.2" x14ac:dyDescent="0.25">
      <c r="A170" s="17" t="s">
        <v>35</v>
      </c>
      <c r="B170" s="21" t="s">
        <v>244</v>
      </c>
      <c r="C170" s="21" t="s">
        <v>245</v>
      </c>
      <c r="D170" s="17" t="s">
        <v>56</v>
      </c>
      <c r="E170" s="22" t="s">
        <v>246</v>
      </c>
      <c r="F170" s="23" t="s">
        <v>101</v>
      </c>
      <c r="G170" s="24">
        <v>17</v>
      </c>
      <c r="H170" s="25">
        <v>0</v>
      </c>
      <c r="I170" s="25">
        <f>ROUND(ROUND(H170,2)*ROUND(G170,3),2)</f>
        <v>0</v>
      </c>
      <c r="O170">
        <f>(I170*21)/100</f>
        <v>0</v>
      </c>
      <c r="P170" t="s">
        <v>13</v>
      </c>
    </row>
    <row r="171" spans="1:16" ht="13.2" x14ac:dyDescent="0.25">
      <c r="A171" s="26" t="s">
        <v>40</v>
      </c>
      <c r="E171" s="27" t="s">
        <v>159</v>
      </c>
    </row>
    <row r="172" spans="1:16" ht="13.2" x14ac:dyDescent="0.25">
      <c r="A172" s="28" t="s">
        <v>42</v>
      </c>
      <c r="E172" s="29" t="s">
        <v>247</v>
      </c>
    </row>
    <row r="173" spans="1:16" ht="52.8" x14ac:dyDescent="0.25">
      <c r="A173" t="s">
        <v>44</v>
      </c>
      <c r="E173" s="27" t="s">
        <v>238</v>
      </c>
    </row>
    <row r="174" spans="1:16" ht="13.2" x14ac:dyDescent="0.25">
      <c r="A174" s="17" t="s">
        <v>35</v>
      </c>
      <c r="B174" s="21" t="s">
        <v>248</v>
      </c>
      <c r="C174" s="21" t="s">
        <v>249</v>
      </c>
      <c r="D174" s="17" t="s">
        <v>56</v>
      </c>
      <c r="E174" s="22" t="s">
        <v>250</v>
      </c>
      <c r="F174" s="23" t="s">
        <v>101</v>
      </c>
      <c r="G174" s="24">
        <v>980</v>
      </c>
      <c r="H174" s="25">
        <v>0</v>
      </c>
      <c r="I174" s="25">
        <f>ROUND(ROUND(H174,2)*ROUND(G174,3),2)</f>
        <v>0</v>
      </c>
      <c r="O174">
        <f>(I174*21)/100</f>
        <v>0</v>
      </c>
      <c r="P174" t="s">
        <v>13</v>
      </c>
    </row>
    <row r="175" spans="1:16" ht="26.4" x14ac:dyDescent="0.25">
      <c r="A175" s="26" t="s">
        <v>40</v>
      </c>
      <c r="E175" s="27" t="s">
        <v>251</v>
      </c>
    </row>
    <row r="176" spans="1:16" ht="13.2" x14ac:dyDescent="0.25">
      <c r="A176" s="28" t="s">
        <v>42</v>
      </c>
      <c r="E176" s="29" t="s">
        <v>252</v>
      </c>
    </row>
    <row r="177" spans="1:16" ht="52.8" x14ac:dyDescent="0.25">
      <c r="A177" t="s">
        <v>44</v>
      </c>
      <c r="E177" s="27" t="s">
        <v>253</v>
      </c>
    </row>
    <row r="178" spans="1:16" ht="13.2" x14ac:dyDescent="0.25">
      <c r="A178" s="17" t="s">
        <v>35</v>
      </c>
      <c r="B178" s="21" t="s">
        <v>254</v>
      </c>
      <c r="C178" s="21" t="s">
        <v>255</v>
      </c>
      <c r="D178" s="17" t="s">
        <v>56</v>
      </c>
      <c r="E178" s="22" t="s">
        <v>256</v>
      </c>
      <c r="F178" s="23" t="s">
        <v>101</v>
      </c>
      <c r="G178" s="24">
        <v>45</v>
      </c>
      <c r="H178" s="25">
        <v>0</v>
      </c>
      <c r="I178" s="25">
        <f>ROUND(ROUND(H178,2)*ROUND(G178,3),2)</f>
        <v>0</v>
      </c>
      <c r="O178">
        <f>(I178*21)/100</f>
        <v>0</v>
      </c>
      <c r="P178" t="s">
        <v>13</v>
      </c>
    </row>
    <row r="179" spans="1:16" ht="26.4" x14ac:dyDescent="0.25">
      <c r="A179" s="26" t="s">
        <v>40</v>
      </c>
      <c r="E179" s="27" t="s">
        <v>257</v>
      </c>
    </row>
    <row r="180" spans="1:16" ht="13.2" x14ac:dyDescent="0.25">
      <c r="A180" s="28" t="s">
        <v>42</v>
      </c>
      <c r="E180" s="29" t="s">
        <v>258</v>
      </c>
    </row>
    <row r="181" spans="1:16" ht="52.8" x14ac:dyDescent="0.25">
      <c r="A181" t="s">
        <v>44</v>
      </c>
      <c r="E181" s="27" t="s">
        <v>253</v>
      </c>
    </row>
    <row r="182" spans="1:16" ht="13.2" x14ac:dyDescent="0.25">
      <c r="A182" s="17" t="s">
        <v>35</v>
      </c>
      <c r="B182" s="21" t="s">
        <v>259</v>
      </c>
      <c r="C182" s="21" t="s">
        <v>260</v>
      </c>
      <c r="D182" s="17" t="s">
        <v>56</v>
      </c>
      <c r="E182" s="22" t="s">
        <v>261</v>
      </c>
      <c r="F182" s="23" t="s">
        <v>101</v>
      </c>
      <c r="G182" s="24">
        <v>535</v>
      </c>
      <c r="H182" s="25">
        <v>0</v>
      </c>
      <c r="I182" s="25">
        <f>ROUND(ROUND(H182,2)*ROUND(G182,3),2)</f>
        <v>0</v>
      </c>
      <c r="O182">
        <f>(I182*21)/100</f>
        <v>0</v>
      </c>
      <c r="P182" t="s">
        <v>13</v>
      </c>
    </row>
    <row r="183" spans="1:16" ht="26.4" x14ac:dyDescent="0.25">
      <c r="A183" s="26" t="s">
        <v>40</v>
      </c>
      <c r="E183" s="27" t="s">
        <v>262</v>
      </c>
    </row>
    <row r="184" spans="1:16" ht="13.2" x14ac:dyDescent="0.25">
      <c r="A184" s="28" t="s">
        <v>42</v>
      </c>
      <c r="E184" s="29" t="s">
        <v>263</v>
      </c>
    </row>
    <row r="185" spans="1:16" ht="145.19999999999999" x14ac:dyDescent="0.25">
      <c r="A185" t="s">
        <v>44</v>
      </c>
      <c r="E185" s="27" t="s">
        <v>264</v>
      </c>
    </row>
    <row r="186" spans="1:16" ht="13.2" x14ac:dyDescent="0.25">
      <c r="A186" s="17" t="s">
        <v>35</v>
      </c>
      <c r="B186" s="21" t="s">
        <v>265</v>
      </c>
      <c r="C186" s="21" t="s">
        <v>266</v>
      </c>
      <c r="D186" s="17" t="s">
        <v>56</v>
      </c>
      <c r="E186" s="22" t="s">
        <v>267</v>
      </c>
      <c r="F186" s="23" t="s">
        <v>101</v>
      </c>
      <c r="G186" s="24">
        <v>490</v>
      </c>
      <c r="H186" s="25">
        <v>0</v>
      </c>
      <c r="I186" s="25">
        <f>ROUND(ROUND(H186,2)*ROUND(G186,3),2)</f>
        <v>0</v>
      </c>
      <c r="O186">
        <f>(I186*21)/100</f>
        <v>0</v>
      </c>
      <c r="P186" t="s">
        <v>13</v>
      </c>
    </row>
    <row r="187" spans="1:16" ht="26.4" x14ac:dyDescent="0.25">
      <c r="A187" s="26" t="s">
        <v>40</v>
      </c>
      <c r="E187" s="27" t="s">
        <v>268</v>
      </c>
    </row>
    <row r="188" spans="1:16" ht="13.2" x14ac:dyDescent="0.25">
      <c r="A188" s="28" t="s">
        <v>42</v>
      </c>
      <c r="E188" s="29" t="s">
        <v>269</v>
      </c>
    </row>
    <row r="189" spans="1:16" ht="145.19999999999999" x14ac:dyDescent="0.25">
      <c r="A189" t="s">
        <v>44</v>
      </c>
      <c r="E189" s="27" t="s">
        <v>264</v>
      </c>
    </row>
    <row r="190" spans="1:16" ht="13.2" x14ac:dyDescent="0.25">
      <c r="A190" s="17" t="s">
        <v>35</v>
      </c>
      <c r="B190" s="21" t="s">
        <v>270</v>
      </c>
      <c r="C190" s="21" t="s">
        <v>271</v>
      </c>
      <c r="D190" s="17" t="s">
        <v>56</v>
      </c>
      <c r="E190" s="22" t="s">
        <v>272</v>
      </c>
      <c r="F190" s="23" t="s">
        <v>61</v>
      </c>
      <c r="G190" s="24">
        <v>0.15</v>
      </c>
      <c r="H190" s="25">
        <v>0</v>
      </c>
      <c r="I190" s="25">
        <f>ROUND(ROUND(H190,2)*ROUND(G190,3),2)</f>
        <v>0</v>
      </c>
      <c r="O190">
        <f>(I190*21)/100</f>
        <v>0</v>
      </c>
      <c r="P190" t="s">
        <v>13</v>
      </c>
    </row>
    <row r="191" spans="1:16" ht="13.2" x14ac:dyDescent="0.25">
      <c r="A191" s="26" t="s">
        <v>40</v>
      </c>
      <c r="E191" s="27" t="s">
        <v>273</v>
      </c>
    </row>
    <row r="192" spans="1:16" ht="13.2" x14ac:dyDescent="0.25">
      <c r="A192" s="28" t="s">
        <v>42</v>
      </c>
      <c r="E192" s="29" t="s">
        <v>274</v>
      </c>
    </row>
    <row r="193" spans="1:18" ht="145.19999999999999" x14ac:dyDescent="0.25">
      <c r="A193" t="s">
        <v>44</v>
      </c>
      <c r="E193" s="27" t="s">
        <v>275</v>
      </c>
    </row>
    <row r="194" spans="1:18" ht="13.2" x14ac:dyDescent="0.25">
      <c r="A194" s="17" t="s">
        <v>35</v>
      </c>
      <c r="B194" s="21" t="s">
        <v>276</v>
      </c>
      <c r="C194" s="21" t="s">
        <v>277</v>
      </c>
      <c r="D194" s="17" t="s">
        <v>56</v>
      </c>
      <c r="E194" s="22" t="s">
        <v>278</v>
      </c>
      <c r="F194" s="23" t="s">
        <v>101</v>
      </c>
      <c r="G194" s="24">
        <v>17</v>
      </c>
      <c r="H194" s="25">
        <v>0</v>
      </c>
      <c r="I194" s="25">
        <f>ROUND(ROUND(H194,2)*ROUND(G194,3),2)</f>
        <v>0</v>
      </c>
      <c r="O194">
        <f>(I194*21)/100</f>
        <v>0</v>
      </c>
      <c r="P194" t="s">
        <v>13</v>
      </c>
    </row>
    <row r="195" spans="1:18" ht="26.4" x14ac:dyDescent="0.25">
      <c r="A195" s="26" t="s">
        <v>40</v>
      </c>
      <c r="E195" s="27" t="s">
        <v>279</v>
      </c>
    </row>
    <row r="196" spans="1:18" ht="13.2" x14ac:dyDescent="0.25">
      <c r="A196" s="28" t="s">
        <v>42</v>
      </c>
      <c r="E196" s="29" t="s">
        <v>280</v>
      </c>
    </row>
    <row r="197" spans="1:18" ht="158.4" x14ac:dyDescent="0.25">
      <c r="A197" t="s">
        <v>44</v>
      </c>
      <c r="E197" s="27" t="s">
        <v>281</v>
      </c>
    </row>
    <row r="198" spans="1:18" ht="13.2" x14ac:dyDescent="0.25">
      <c r="A198" s="17" t="s">
        <v>35</v>
      </c>
      <c r="B198" s="21" t="s">
        <v>282</v>
      </c>
      <c r="C198" s="21" t="s">
        <v>283</v>
      </c>
      <c r="D198" s="17" t="s">
        <v>56</v>
      </c>
      <c r="E198" s="22" t="s">
        <v>284</v>
      </c>
      <c r="F198" s="23" t="s">
        <v>101</v>
      </c>
      <c r="G198" s="24">
        <v>4</v>
      </c>
      <c r="H198" s="25">
        <v>0</v>
      </c>
      <c r="I198" s="25">
        <f>ROUND(ROUND(H198,2)*ROUND(G198,3),2)</f>
        <v>0</v>
      </c>
      <c r="O198">
        <f>(I198*21)/100</f>
        <v>0</v>
      </c>
      <c r="P198" t="s">
        <v>13</v>
      </c>
    </row>
    <row r="199" spans="1:18" ht="26.4" x14ac:dyDescent="0.25">
      <c r="A199" s="26" t="s">
        <v>40</v>
      </c>
      <c r="E199" s="27" t="s">
        <v>285</v>
      </c>
    </row>
    <row r="200" spans="1:18" ht="13.2" x14ac:dyDescent="0.25">
      <c r="A200" s="28" t="s">
        <v>42</v>
      </c>
      <c r="E200" s="29" t="s">
        <v>286</v>
      </c>
    </row>
    <row r="201" spans="1:18" ht="105.6" x14ac:dyDescent="0.25">
      <c r="A201" t="s">
        <v>44</v>
      </c>
      <c r="E201" s="27" t="s">
        <v>287</v>
      </c>
    </row>
    <row r="202" spans="1:18" ht="12.75" customHeight="1" x14ac:dyDescent="0.25">
      <c r="A202" s="10" t="s">
        <v>33</v>
      </c>
      <c r="B202" s="10"/>
      <c r="C202" s="30" t="s">
        <v>72</v>
      </c>
      <c r="D202" s="10"/>
      <c r="E202" s="19" t="s">
        <v>288</v>
      </c>
      <c r="F202" s="10"/>
      <c r="G202" s="10"/>
      <c r="H202" s="10"/>
      <c r="I202" s="31">
        <f>0+Q202</f>
        <v>0</v>
      </c>
      <c r="O202">
        <f>0+R202</f>
        <v>0</v>
      </c>
      <c r="Q202">
        <f>0+I203+I207+I211+I215+I219+I223</f>
        <v>0</v>
      </c>
      <c r="R202">
        <f>0+O203+O207+O211+O215+O219+O223</f>
        <v>0</v>
      </c>
    </row>
    <row r="203" spans="1:18" ht="13.2" x14ac:dyDescent="0.25">
      <c r="A203" s="17" t="s">
        <v>35</v>
      </c>
      <c r="B203" s="21" t="s">
        <v>289</v>
      </c>
      <c r="C203" s="21" t="s">
        <v>290</v>
      </c>
      <c r="D203" s="17" t="s">
        <v>56</v>
      </c>
      <c r="E203" s="22" t="s">
        <v>291</v>
      </c>
      <c r="F203" s="23" t="s">
        <v>119</v>
      </c>
      <c r="G203" s="24">
        <v>14.5</v>
      </c>
      <c r="H203" s="25">
        <v>0</v>
      </c>
      <c r="I203" s="25">
        <f>ROUND(ROUND(H203,2)*ROUND(G203,3),2)</f>
        <v>0</v>
      </c>
      <c r="O203">
        <f>(I203*21)/100</f>
        <v>0</v>
      </c>
      <c r="P203" t="s">
        <v>13</v>
      </c>
    </row>
    <row r="204" spans="1:18" ht="26.4" x14ac:dyDescent="0.25">
      <c r="A204" s="26" t="s">
        <v>40</v>
      </c>
      <c r="E204" s="27" t="s">
        <v>292</v>
      </c>
    </row>
    <row r="205" spans="1:18" ht="13.2" x14ac:dyDescent="0.25">
      <c r="A205" s="28" t="s">
        <v>42</v>
      </c>
      <c r="E205" s="29" t="s">
        <v>293</v>
      </c>
    </row>
    <row r="206" spans="1:18" ht="264" x14ac:dyDescent="0.25">
      <c r="A206" t="s">
        <v>44</v>
      </c>
      <c r="E206" s="27" t="s">
        <v>294</v>
      </c>
    </row>
    <row r="207" spans="1:18" ht="13.2" x14ac:dyDescent="0.25">
      <c r="A207" s="17" t="s">
        <v>35</v>
      </c>
      <c r="B207" s="21" t="s">
        <v>295</v>
      </c>
      <c r="C207" s="21" t="s">
        <v>296</v>
      </c>
      <c r="D207" s="17" t="s">
        <v>56</v>
      </c>
      <c r="E207" s="22" t="s">
        <v>297</v>
      </c>
      <c r="F207" s="23" t="s">
        <v>298</v>
      </c>
      <c r="G207" s="24">
        <v>1</v>
      </c>
      <c r="H207" s="25">
        <v>0</v>
      </c>
      <c r="I207" s="25">
        <f>ROUND(ROUND(H207,2)*ROUND(G207,3),2)</f>
        <v>0</v>
      </c>
      <c r="O207">
        <f>(I207*21)/100</f>
        <v>0</v>
      </c>
      <c r="P207" t="s">
        <v>13</v>
      </c>
    </row>
    <row r="208" spans="1:18" ht="13.2" x14ac:dyDescent="0.25">
      <c r="A208" s="26" t="s">
        <v>40</v>
      </c>
      <c r="E208" s="27" t="s">
        <v>56</v>
      </c>
    </row>
    <row r="209" spans="1:16" ht="13.2" x14ac:dyDescent="0.25">
      <c r="A209" s="28" t="s">
        <v>42</v>
      </c>
      <c r="E209" s="29" t="s">
        <v>299</v>
      </c>
    </row>
    <row r="210" spans="1:16" ht="250.8" x14ac:dyDescent="0.25">
      <c r="A210" t="s">
        <v>44</v>
      </c>
      <c r="E210" s="27" t="s">
        <v>300</v>
      </c>
    </row>
    <row r="211" spans="1:16" ht="13.2" x14ac:dyDescent="0.25">
      <c r="A211" s="17" t="s">
        <v>35</v>
      </c>
      <c r="B211" s="21" t="s">
        <v>301</v>
      </c>
      <c r="C211" s="21" t="s">
        <v>302</v>
      </c>
      <c r="D211" s="17" t="s">
        <v>56</v>
      </c>
      <c r="E211" s="22" t="s">
        <v>303</v>
      </c>
      <c r="F211" s="23" t="s">
        <v>298</v>
      </c>
      <c r="G211" s="24">
        <v>4</v>
      </c>
      <c r="H211" s="25">
        <v>0</v>
      </c>
      <c r="I211" s="25">
        <f>ROUND(ROUND(H211,2)*ROUND(G211,3),2)</f>
        <v>0</v>
      </c>
      <c r="O211">
        <f>(I211*21)/100</f>
        <v>0</v>
      </c>
      <c r="P211" t="s">
        <v>13</v>
      </c>
    </row>
    <row r="212" spans="1:16" ht="13.2" x14ac:dyDescent="0.25">
      <c r="A212" s="26" t="s">
        <v>40</v>
      </c>
      <c r="E212" s="27" t="s">
        <v>304</v>
      </c>
    </row>
    <row r="213" spans="1:16" ht="13.2" x14ac:dyDescent="0.25">
      <c r="A213" s="28" t="s">
        <v>42</v>
      </c>
      <c r="E213" s="29" t="s">
        <v>305</v>
      </c>
    </row>
    <row r="214" spans="1:16" ht="92.4" x14ac:dyDescent="0.25">
      <c r="A214" t="s">
        <v>44</v>
      </c>
      <c r="E214" s="27" t="s">
        <v>306</v>
      </c>
    </row>
    <row r="215" spans="1:16" ht="13.2" x14ac:dyDescent="0.25">
      <c r="A215" s="17" t="s">
        <v>35</v>
      </c>
      <c r="B215" s="21" t="s">
        <v>307</v>
      </c>
      <c r="C215" s="21" t="s">
        <v>308</v>
      </c>
      <c r="D215" s="17" t="s">
        <v>56</v>
      </c>
      <c r="E215" s="22" t="s">
        <v>309</v>
      </c>
      <c r="F215" s="23" t="s">
        <v>298</v>
      </c>
      <c r="G215" s="24">
        <v>1</v>
      </c>
      <c r="H215" s="25">
        <v>0</v>
      </c>
      <c r="I215" s="25">
        <f>ROUND(ROUND(H215,2)*ROUND(G215,3),2)</f>
        <v>0</v>
      </c>
      <c r="O215">
        <f>(I215*21)/100</f>
        <v>0</v>
      </c>
      <c r="P215" t="s">
        <v>13</v>
      </c>
    </row>
    <row r="216" spans="1:16" ht="13.2" x14ac:dyDescent="0.25">
      <c r="A216" s="26" t="s">
        <v>40</v>
      </c>
      <c r="E216" s="27" t="s">
        <v>310</v>
      </c>
    </row>
    <row r="217" spans="1:16" ht="13.2" x14ac:dyDescent="0.25">
      <c r="A217" s="28" t="s">
        <v>42</v>
      </c>
      <c r="E217" s="29" t="s">
        <v>299</v>
      </c>
    </row>
    <row r="218" spans="1:16" ht="79.2" x14ac:dyDescent="0.25">
      <c r="A218" t="s">
        <v>44</v>
      </c>
      <c r="E218" s="27" t="s">
        <v>311</v>
      </c>
    </row>
    <row r="219" spans="1:16" ht="13.2" x14ac:dyDescent="0.25">
      <c r="A219" s="17" t="s">
        <v>35</v>
      </c>
      <c r="B219" s="21" t="s">
        <v>312</v>
      </c>
      <c r="C219" s="21" t="s">
        <v>313</v>
      </c>
      <c r="D219" s="17" t="s">
        <v>56</v>
      </c>
      <c r="E219" s="22" t="s">
        <v>314</v>
      </c>
      <c r="F219" s="23" t="s">
        <v>298</v>
      </c>
      <c r="G219" s="24">
        <v>1</v>
      </c>
      <c r="H219" s="25">
        <v>0</v>
      </c>
      <c r="I219" s="25">
        <f>ROUND(ROUND(H219,2)*ROUND(G219,3),2)</f>
        <v>0</v>
      </c>
      <c r="O219">
        <f>(I219*21)/100</f>
        <v>0</v>
      </c>
      <c r="P219" t="s">
        <v>13</v>
      </c>
    </row>
    <row r="220" spans="1:16" ht="13.2" x14ac:dyDescent="0.25">
      <c r="A220" s="26" t="s">
        <v>40</v>
      </c>
      <c r="E220" s="27" t="s">
        <v>315</v>
      </c>
    </row>
    <row r="221" spans="1:16" ht="13.2" x14ac:dyDescent="0.25">
      <c r="A221" s="28" t="s">
        <v>42</v>
      </c>
      <c r="E221" s="29" t="s">
        <v>299</v>
      </c>
    </row>
    <row r="222" spans="1:16" ht="26.4" x14ac:dyDescent="0.25">
      <c r="A222" t="s">
        <v>44</v>
      </c>
      <c r="E222" s="27" t="s">
        <v>316</v>
      </c>
    </row>
    <row r="223" spans="1:16" ht="13.2" x14ac:dyDescent="0.25">
      <c r="A223" s="17" t="s">
        <v>35</v>
      </c>
      <c r="B223" s="21" t="s">
        <v>317</v>
      </c>
      <c r="C223" s="21" t="s">
        <v>318</v>
      </c>
      <c r="D223" s="17" t="s">
        <v>56</v>
      </c>
      <c r="E223" s="22" t="s">
        <v>319</v>
      </c>
      <c r="F223" s="23" t="s">
        <v>298</v>
      </c>
      <c r="G223" s="24">
        <v>4</v>
      </c>
      <c r="H223" s="25">
        <v>0</v>
      </c>
      <c r="I223" s="25">
        <f>ROUND(ROUND(H223,2)*ROUND(G223,3),2)</f>
        <v>0</v>
      </c>
      <c r="O223">
        <f>(I223*21)/100</f>
        <v>0</v>
      </c>
      <c r="P223" t="s">
        <v>13</v>
      </c>
    </row>
    <row r="224" spans="1:16" ht="13.2" x14ac:dyDescent="0.25">
      <c r="A224" s="26" t="s">
        <v>40</v>
      </c>
      <c r="E224" s="27" t="s">
        <v>320</v>
      </c>
    </row>
    <row r="225" spans="1:18" ht="13.2" x14ac:dyDescent="0.25">
      <c r="A225" s="28" t="s">
        <v>42</v>
      </c>
      <c r="E225" s="29" t="s">
        <v>305</v>
      </c>
    </row>
    <row r="226" spans="1:18" ht="13.2" x14ac:dyDescent="0.25">
      <c r="A226" t="s">
        <v>44</v>
      </c>
      <c r="E226" s="27" t="s">
        <v>321</v>
      </c>
    </row>
    <row r="227" spans="1:18" ht="12.75" customHeight="1" x14ac:dyDescent="0.25">
      <c r="A227" s="10" t="s">
        <v>33</v>
      </c>
      <c r="B227" s="10"/>
      <c r="C227" s="30" t="s">
        <v>30</v>
      </c>
      <c r="D227" s="10"/>
      <c r="E227" s="19" t="s">
        <v>322</v>
      </c>
      <c r="F227" s="10"/>
      <c r="G227" s="10"/>
      <c r="H227" s="10"/>
      <c r="I227" s="31">
        <f>0+Q227</f>
        <v>0</v>
      </c>
      <c r="O227">
        <f>0+R227</f>
        <v>0</v>
      </c>
      <c r="Q227">
        <f>0+I228+I232+I236+I240+I244+I248+I252+I256+I260+I264</f>
        <v>0</v>
      </c>
      <c r="R227">
        <f>0+O228+O232+O236+O240+O244+O248+O252+O256+O260+O264</f>
        <v>0</v>
      </c>
    </row>
    <row r="228" spans="1:18" ht="26.4" x14ac:dyDescent="0.25">
      <c r="A228" s="17" t="s">
        <v>35</v>
      </c>
      <c r="B228" s="21" t="s">
        <v>323</v>
      </c>
      <c r="C228" s="21" t="s">
        <v>324</v>
      </c>
      <c r="D228" s="17" t="s">
        <v>56</v>
      </c>
      <c r="E228" s="22" t="s">
        <v>325</v>
      </c>
      <c r="F228" s="23" t="s">
        <v>298</v>
      </c>
      <c r="G228" s="24">
        <v>4</v>
      </c>
      <c r="H228" s="25">
        <v>0</v>
      </c>
      <c r="I228" s="25">
        <f>ROUND(ROUND(H228,2)*ROUND(G228,3),2)</f>
        <v>0</v>
      </c>
      <c r="O228">
        <f>(I228*21)/100</f>
        <v>0</v>
      </c>
      <c r="P228" t="s">
        <v>13</v>
      </c>
    </row>
    <row r="229" spans="1:18" ht="13.2" x14ac:dyDescent="0.25">
      <c r="A229" s="26" t="s">
        <v>40</v>
      </c>
      <c r="E229" s="27" t="s">
        <v>56</v>
      </c>
    </row>
    <row r="230" spans="1:18" ht="13.2" x14ac:dyDescent="0.25">
      <c r="A230" s="28" t="s">
        <v>42</v>
      </c>
      <c r="E230" s="29" t="s">
        <v>305</v>
      </c>
    </row>
    <row r="231" spans="1:18" ht="26.4" x14ac:dyDescent="0.25">
      <c r="A231" t="s">
        <v>44</v>
      </c>
      <c r="E231" s="27" t="s">
        <v>326</v>
      </c>
    </row>
    <row r="232" spans="1:18" ht="26.4" x14ac:dyDescent="0.25">
      <c r="A232" s="17" t="s">
        <v>35</v>
      </c>
      <c r="B232" s="21" t="s">
        <v>327</v>
      </c>
      <c r="C232" s="21" t="s">
        <v>328</v>
      </c>
      <c r="D232" s="17" t="s">
        <v>56</v>
      </c>
      <c r="E232" s="22" t="s">
        <v>329</v>
      </c>
      <c r="F232" s="23" t="s">
        <v>298</v>
      </c>
      <c r="G232" s="24">
        <v>4</v>
      </c>
      <c r="H232" s="25">
        <v>0</v>
      </c>
      <c r="I232" s="25">
        <f>ROUND(ROUND(H232,2)*ROUND(G232,3),2)</f>
        <v>0</v>
      </c>
      <c r="O232">
        <f>(I232*21)/100</f>
        <v>0</v>
      </c>
      <c r="P232" t="s">
        <v>13</v>
      </c>
    </row>
    <row r="233" spans="1:18" ht="13.2" x14ac:dyDescent="0.25">
      <c r="A233" s="26" t="s">
        <v>40</v>
      </c>
      <c r="E233" s="27" t="s">
        <v>56</v>
      </c>
    </row>
    <row r="234" spans="1:18" ht="13.2" x14ac:dyDescent="0.25">
      <c r="A234" s="28" t="s">
        <v>42</v>
      </c>
      <c r="E234" s="29" t="s">
        <v>305</v>
      </c>
    </row>
    <row r="235" spans="1:18" ht="39.6" x14ac:dyDescent="0.25">
      <c r="A235" t="s">
        <v>44</v>
      </c>
      <c r="E235" s="27" t="s">
        <v>330</v>
      </c>
    </row>
    <row r="236" spans="1:18" ht="13.2" x14ac:dyDescent="0.25">
      <c r="A236" s="17" t="s">
        <v>35</v>
      </c>
      <c r="B236" s="21" t="s">
        <v>331</v>
      </c>
      <c r="C236" s="21" t="s">
        <v>332</v>
      </c>
      <c r="D236" s="17" t="s">
        <v>56</v>
      </c>
      <c r="E236" s="22" t="s">
        <v>333</v>
      </c>
      <c r="F236" s="23" t="s">
        <v>119</v>
      </c>
      <c r="G236" s="24">
        <v>310</v>
      </c>
      <c r="H236" s="25">
        <v>0</v>
      </c>
      <c r="I236" s="25">
        <f>ROUND(ROUND(H236,2)*ROUND(G236,3),2)</f>
        <v>0</v>
      </c>
      <c r="O236">
        <f>(I236*21)/100</f>
        <v>0</v>
      </c>
      <c r="P236" t="s">
        <v>13</v>
      </c>
    </row>
    <row r="237" spans="1:18" ht="26.4" x14ac:dyDescent="0.25">
      <c r="A237" s="26" t="s">
        <v>40</v>
      </c>
      <c r="E237" s="27" t="s">
        <v>334</v>
      </c>
    </row>
    <row r="238" spans="1:18" ht="13.2" x14ac:dyDescent="0.25">
      <c r="A238" s="28" t="s">
        <v>42</v>
      </c>
      <c r="E238" s="29" t="s">
        <v>335</v>
      </c>
    </row>
    <row r="239" spans="1:18" ht="52.8" x14ac:dyDescent="0.25">
      <c r="A239" t="s">
        <v>44</v>
      </c>
      <c r="E239" s="27" t="s">
        <v>336</v>
      </c>
    </row>
    <row r="240" spans="1:18" ht="13.2" x14ac:dyDescent="0.25">
      <c r="A240" s="17" t="s">
        <v>35</v>
      </c>
      <c r="B240" s="21" t="s">
        <v>337</v>
      </c>
      <c r="C240" s="21" t="s">
        <v>338</v>
      </c>
      <c r="D240" s="17" t="s">
        <v>56</v>
      </c>
      <c r="E240" s="22" t="s">
        <v>339</v>
      </c>
      <c r="F240" s="23" t="s">
        <v>119</v>
      </c>
      <c r="G240" s="24">
        <v>80</v>
      </c>
      <c r="H240" s="25">
        <v>0</v>
      </c>
      <c r="I240" s="25">
        <f>ROUND(ROUND(H240,2)*ROUND(G240,3),2)</f>
        <v>0</v>
      </c>
      <c r="O240">
        <f>(I240*21)/100</f>
        <v>0</v>
      </c>
      <c r="P240" t="s">
        <v>13</v>
      </c>
    </row>
    <row r="241" spans="1:16" ht="26.4" x14ac:dyDescent="0.25">
      <c r="A241" s="26" t="s">
        <v>40</v>
      </c>
      <c r="E241" s="27" t="s">
        <v>340</v>
      </c>
    </row>
    <row r="242" spans="1:16" ht="13.2" x14ac:dyDescent="0.25">
      <c r="A242" s="28" t="s">
        <v>42</v>
      </c>
      <c r="E242" s="29" t="s">
        <v>341</v>
      </c>
    </row>
    <row r="243" spans="1:16" ht="52.8" x14ac:dyDescent="0.25">
      <c r="A243" t="s">
        <v>44</v>
      </c>
      <c r="E243" s="27" t="s">
        <v>336</v>
      </c>
    </row>
    <row r="244" spans="1:16" ht="13.2" x14ac:dyDescent="0.25">
      <c r="A244" s="17" t="s">
        <v>35</v>
      </c>
      <c r="B244" s="21" t="s">
        <v>342</v>
      </c>
      <c r="C244" s="21" t="s">
        <v>343</v>
      </c>
      <c r="D244" s="17" t="s">
        <v>56</v>
      </c>
      <c r="E244" s="22" t="s">
        <v>344</v>
      </c>
      <c r="F244" s="23" t="s">
        <v>119</v>
      </c>
      <c r="G244" s="24">
        <v>57</v>
      </c>
      <c r="H244" s="25">
        <v>0</v>
      </c>
      <c r="I244" s="25">
        <f>ROUND(ROUND(H244,2)*ROUND(G244,3),2)</f>
        <v>0</v>
      </c>
      <c r="O244">
        <f>(I244*21)/100</f>
        <v>0</v>
      </c>
      <c r="P244" t="s">
        <v>13</v>
      </c>
    </row>
    <row r="245" spans="1:16" ht="26.4" x14ac:dyDescent="0.25">
      <c r="A245" s="26" t="s">
        <v>40</v>
      </c>
      <c r="E245" s="27" t="s">
        <v>345</v>
      </c>
    </row>
    <row r="246" spans="1:16" ht="13.2" x14ac:dyDescent="0.25">
      <c r="A246" s="28" t="s">
        <v>42</v>
      </c>
      <c r="E246" s="29" t="s">
        <v>346</v>
      </c>
    </row>
    <row r="247" spans="1:16" ht="26.4" x14ac:dyDescent="0.25">
      <c r="A247" t="s">
        <v>44</v>
      </c>
      <c r="E247" s="27" t="s">
        <v>347</v>
      </c>
    </row>
    <row r="248" spans="1:16" ht="13.2" x14ac:dyDescent="0.25">
      <c r="A248" s="17" t="s">
        <v>35</v>
      </c>
      <c r="B248" s="21" t="s">
        <v>348</v>
      </c>
      <c r="C248" s="21" t="s">
        <v>349</v>
      </c>
      <c r="D248" s="17" t="s">
        <v>56</v>
      </c>
      <c r="E248" s="22" t="s">
        <v>350</v>
      </c>
      <c r="F248" s="23" t="s">
        <v>119</v>
      </c>
      <c r="G248" s="24">
        <v>397</v>
      </c>
      <c r="H248" s="25">
        <v>0</v>
      </c>
      <c r="I248" s="25">
        <f>ROUND(ROUND(H248,2)*ROUND(G248,3),2)</f>
        <v>0</v>
      </c>
      <c r="O248">
        <f>(I248*21)/100</f>
        <v>0</v>
      </c>
      <c r="P248" t="s">
        <v>13</v>
      </c>
    </row>
    <row r="249" spans="1:16" ht="26.4" x14ac:dyDescent="0.25">
      <c r="A249" s="26" t="s">
        <v>40</v>
      </c>
      <c r="E249" s="27" t="s">
        <v>351</v>
      </c>
    </row>
    <row r="250" spans="1:16" ht="13.2" x14ac:dyDescent="0.25">
      <c r="A250" s="28" t="s">
        <v>42</v>
      </c>
      <c r="E250" s="29" t="s">
        <v>352</v>
      </c>
    </row>
    <row r="251" spans="1:16" ht="39.6" x14ac:dyDescent="0.25">
      <c r="A251" t="s">
        <v>44</v>
      </c>
      <c r="E251" s="27" t="s">
        <v>353</v>
      </c>
    </row>
    <row r="252" spans="1:16" ht="13.2" x14ac:dyDescent="0.25">
      <c r="A252" s="17" t="s">
        <v>35</v>
      </c>
      <c r="B252" s="21" t="s">
        <v>354</v>
      </c>
      <c r="C252" s="21" t="s">
        <v>355</v>
      </c>
      <c r="D252" s="17" t="s">
        <v>56</v>
      </c>
      <c r="E252" s="22" t="s">
        <v>356</v>
      </c>
      <c r="F252" s="23" t="s">
        <v>119</v>
      </c>
      <c r="G252" s="24">
        <v>2</v>
      </c>
      <c r="H252" s="25">
        <v>0</v>
      </c>
      <c r="I252" s="25">
        <f>ROUND(ROUND(H252,2)*ROUND(G252,3),2)</f>
        <v>0</v>
      </c>
      <c r="O252">
        <f>(I252*21)/100</f>
        <v>0</v>
      </c>
      <c r="P252" t="s">
        <v>13</v>
      </c>
    </row>
    <row r="253" spans="1:16" ht="13.2" x14ac:dyDescent="0.25">
      <c r="A253" s="26" t="s">
        <v>40</v>
      </c>
      <c r="E253" s="27" t="s">
        <v>315</v>
      </c>
    </row>
    <row r="254" spans="1:16" ht="13.2" x14ac:dyDescent="0.25">
      <c r="A254" s="28" t="s">
        <v>42</v>
      </c>
      <c r="E254" s="29" t="s">
        <v>357</v>
      </c>
    </row>
    <row r="255" spans="1:16" ht="79.2" x14ac:dyDescent="0.25">
      <c r="A255" t="s">
        <v>44</v>
      </c>
      <c r="E255" s="27" t="s">
        <v>358</v>
      </c>
    </row>
    <row r="256" spans="1:16" ht="13.2" x14ac:dyDescent="0.25">
      <c r="A256" s="17" t="s">
        <v>35</v>
      </c>
      <c r="B256" s="21" t="s">
        <v>359</v>
      </c>
      <c r="C256" s="21" t="s">
        <v>360</v>
      </c>
      <c r="D256" s="17" t="s">
        <v>56</v>
      </c>
      <c r="E256" s="22" t="s">
        <v>361</v>
      </c>
      <c r="F256" s="23" t="s">
        <v>298</v>
      </c>
      <c r="G256" s="24">
        <v>1</v>
      </c>
      <c r="H256" s="25">
        <v>0</v>
      </c>
      <c r="I256" s="25">
        <f>ROUND(ROUND(H256,2)*ROUND(G256,3),2)</f>
        <v>0</v>
      </c>
      <c r="O256">
        <f>(I256*21)/100</f>
        <v>0</v>
      </c>
      <c r="P256" t="s">
        <v>13</v>
      </c>
    </row>
    <row r="257" spans="1:16" ht="13.2" x14ac:dyDescent="0.25">
      <c r="A257" s="26" t="s">
        <v>40</v>
      </c>
      <c r="E257" s="27" t="s">
        <v>56</v>
      </c>
    </row>
    <row r="258" spans="1:16" ht="13.2" x14ac:dyDescent="0.25">
      <c r="A258" s="28" t="s">
        <v>42</v>
      </c>
      <c r="E258" s="29" t="s">
        <v>299</v>
      </c>
    </row>
    <row r="259" spans="1:16" ht="39.6" x14ac:dyDescent="0.25">
      <c r="A259" t="s">
        <v>44</v>
      </c>
      <c r="E259" s="27" t="s">
        <v>362</v>
      </c>
    </row>
    <row r="260" spans="1:16" ht="13.2" x14ac:dyDescent="0.25">
      <c r="A260" s="17" t="s">
        <v>35</v>
      </c>
      <c r="B260" s="21" t="s">
        <v>363</v>
      </c>
      <c r="C260" s="21" t="s">
        <v>364</v>
      </c>
      <c r="D260" s="17" t="s">
        <v>56</v>
      </c>
      <c r="E260" s="22" t="s">
        <v>365</v>
      </c>
      <c r="F260" s="23" t="s">
        <v>61</v>
      </c>
      <c r="G260" s="24">
        <v>0.72</v>
      </c>
      <c r="H260" s="25">
        <v>0</v>
      </c>
      <c r="I260" s="25">
        <f>ROUND(ROUND(H260,2)*ROUND(G260,3),2)</f>
        <v>0</v>
      </c>
      <c r="O260">
        <f>(I260*21)/100</f>
        <v>0</v>
      </c>
      <c r="P260" t="s">
        <v>13</v>
      </c>
    </row>
    <row r="261" spans="1:16" ht="26.4" x14ac:dyDescent="0.25">
      <c r="A261" s="26" t="s">
        <v>40</v>
      </c>
      <c r="E261" s="27" t="s">
        <v>120</v>
      </c>
    </row>
    <row r="262" spans="1:16" ht="13.2" x14ac:dyDescent="0.25">
      <c r="A262" s="28" t="s">
        <v>42</v>
      </c>
      <c r="E262" s="29" t="s">
        <v>366</v>
      </c>
    </row>
    <row r="263" spans="1:16" ht="105.6" x14ac:dyDescent="0.25">
      <c r="A263" t="s">
        <v>44</v>
      </c>
      <c r="E263" s="27" t="s">
        <v>367</v>
      </c>
    </row>
    <row r="264" spans="1:16" ht="13.2" x14ac:dyDescent="0.25">
      <c r="A264" s="17" t="s">
        <v>35</v>
      </c>
      <c r="B264" s="21" t="s">
        <v>368</v>
      </c>
      <c r="C264" s="21" t="s">
        <v>369</v>
      </c>
      <c r="D264" s="17" t="s">
        <v>56</v>
      </c>
      <c r="E264" s="22" t="s">
        <v>370</v>
      </c>
      <c r="F264" s="23" t="s">
        <v>298</v>
      </c>
      <c r="G264" s="24">
        <v>1</v>
      </c>
      <c r="H264" s="25">
        <v>0</v>
      </c>
      <c r="I264" s="25">
        <f>ROUND(ROUND(H264,2)*ROUND(G264,3),2)</f>
        <v>0</v>
      </c>
      <c r="O264">
        <f>(I264*21)/100</f>
        <v>0</v>
      </c>
      <c r="P264" t="s">
        <v>13</v>
      </c>
    </row>
    <row r="265" spans="1:16" ht="26.4" x14ac:dyDescent="0.25">
      <c r="A265" s="26" t="s">
        <v>40</v>
      </c>
      <c r="E265" s="27" t="s">
        <v>120</v>
      </c>
    </row>
    <row r="266" spans="1:16" ht="13.2" x14ac:dyDescent="0.25">
      <c r="A266" s="28" t="s">
        <v>42</v>
      </c>
      <c r="E266" s="29" t="s">
        <v>299</v>
      </c>
    </row>
    <row r="267" spans="1:16" ht="92.4" x14ac:dyDescent="0.25">
      <c r="A267" t="s">
        <v>44</v>
      </c>
      <c r="E267" s="27" t="s">
        <v>371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101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Dalibor Deutsch</dc:creator>
  <cp:keywords/>
  <dc:description/>
  <cp:lastModifiedBy>Dalibor Deutsch</cp:lastModifiedBy>
  <dcterms:created xsi:type="dcterms:W3CDTF">2024-11-28T16:15:09Z</dcterms:created>
  <dcterms:modified xsi:type="dcterms:W3CDTF">2024-11-28T16:15:09Z</dcterms:modified>
  <cp:category/>
  <cp:contentStatus/>
</cp:coreProperties>
</file>